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825" windowHeight="13005" tabRatio="599"/>
  </bookViews>
  <sheets>
    <sheet name="IB fees 2022" sheetId="1" r:id="rId1"/>
  </sheets>
  <definedNames>
    <definedName name="_xlnm.Print_Area" localSheetId="0">'IB fees 2022'!$A$1:$AI$105</definedName>
    <definedName name="Z_C6861C9D_2D56_4631_A827_D1AB80B27AC6_.wvu.PrintArea" localSheetId="0" hidden="1">'IB fees 2022'!$A$1:$AI$103</definedName>
    <definedName name="Z_C6861C9D_2D56_4631_A827_D1AB80B27AC6_.wvu.Rows" localSheetId="0" hidden="1">'IB fees 2022'!$5:$5,'IB fees 2022'!$20:$25,'IB fees 2022'!$28:$28,'IB fees 2022'!$33:$33,'IB fees 2022'!$35:$35,'IB fees 2022'!$40:$40,'IB fees 2022'!$46:$47,'IB fees 2022'!$53:$56,'IB fees 2022'!$58:$61,'IB fees 2022'!$64:$64,'IB fees 2022'!$72:$73,'IB fees 2022'!$75:$75</definedName>
  </definedNames>
  <calcPr calcId="145621"/>
  <customWorkbookViews>
    <customWorkbookView name="HROTE - Personal View" guid="{C6861C9D-2D56-4631-A827-D1AB80B27AC6}" mergeInterval="0" personalView="1" maximized="1" windowWidth="1276" windowHeight="8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1" i="1" l="1"/>
  <c r="AB68" i="1"/>
  <c r="AB63" i="1"/>
  <c r="AB26" i="1"/>
  <c r="AB58" i="1"/>
  <c r="AB21" i="1"/>
  <c r="T43" i="1" l="1"/>
  <c r="T68" i="1" l="1"/>
  <c r="T67" i="1"/>
  <c r="T66" i="1"/>
  <c r="AI63" i="1" l="1"/>
  <c r="AI43" i="1"/>
  <c r="M66" i="1" l="1"/>
  <c r="M65" i="1"/>
  <c r="M43" i="1"/>
  <c r="T74" i="1" l="1"/>
  <c r="T6" i="1"/>
  <c r="T26" i="1" l="1"/>
  <c r="AH66" i="1" l="1"/>
  <c r="AH43" i="1"/>
  <c r="AH34" i="1"/>
  <c r="AH32" i="1"/>
  <c r="AH31" i="1"/>
  <c r="AH30" i="1"/>
  <c r="AH29" i="1"/>
  <c r="AH27" i="1"/>
  <c r="AH33" i="1" l="1"/>
  <c r="M41" i="1" l="1"/>
  <c r="K7" i="1"/>
  <c r="K9" i="1"/>
  <c r="K10" i="1"/>
  <c r="K12" i="1"/>
  <c r="K14" i="1"/>
  <c r="K15" i="1"/>
  <c r="K26" i="1"/>
  <c r="K30" i="1"/>
  <c r="K31" i="1"/>
  <c r="K43" i="1"/>
  <c r="K66" i="1"/>
  <c r="K67" i="1"/>
  <c r="AI27" i="1"/>
  <c r="AI42" i="1"/>
</calcChain>
</file>

<file path=xl/sharedStrings.xml><?xml version="1.0" encoding="utf-8"?>
<sst xmlns="http://schemas.openxmlformats.org/spreadsheetml/2006/main" count="226" uniqueCount="168">
  <si>
    <t>Portugal</t>
  </si>
  <si>
    <t>Producer</t>
  </si>
  <si>
    <t>Trader</t>
  </si>
  <si>
    <t>Annual account charges</t>
  </si>
  <si>
    <t>Transaction charges</t>
  </si>
  <si>
    <t>Issue</t>
  </si>
  <si>
    <t>First 50,000 certificates</t>
  </si>
  <si>
    <t>50,001 to 100,000 certificates</t>
  </si>
  <si>
    <t>100,001 to 200,000 certificates</t>
  </si>
  <si>
    <t>200,001 to 300,000 certificates</t>
  </si>
  <si>
    <t>More than 300,001 certificates</t>
  </si>
  <si>
    <t>Request</t>
  </si>
  <si>
    <t>Transfers</t>
  </si>
  <si>
    <t>Italy</t>
  </si>
  <si>
    <t>Per 1MWh certificate</t>
  </si>
  <si>
    <t>Finland</t>
  </si>
  <si>
    <t>Sweden</t>
  </si>
  <si>
    <t>Per scheme</t>
  </si>
  <si>
    <t>Per production plant</t>
  </si>
  <si>
    <t>First 2,000,000 certificates</t>
  </si>
  <si>
    <t>More than 2,000,001 certificates</t>
  </si>
  <si>
    <t>Transmission system operators &amp; measurement body fees</t>
  </si>
  <si>
    <t>Production plant registration</t>
  </si>
  <si>
    <t>Denmark</t>
  </si>
  <si>
    <t>Start and end date in same month</t>
  </si>
  <si>
    <t>Start and end date in different months</t>
  </si>
  <si>
    <t>Netherlands</t>
  </si>
  <si>
    <t>Austria</t>
  </si>
  <si>
    <t>Switzerland</t>
  </si>
  <si>
    <t>Germany</t>
  </si>
  <si>
    <t>France</t>
  </si>
  <si>
    <t>Norway</t>
  </si>
  <si>
    <t>Slovenia</t>
  </si>
  <si>
    <t>Luxembourg</t>
  </si>
  <si>
    <t xml:space="preserve">Per 1MWh certificate </t>
  </si>
  <si>
    <t>1MWh certificate exports, imports &amp; internal transfers</t>
  </si>
  <si>
    <t>Monthly account charges</t>
  </si>
  <si>
    <t>Per account</t>
  </si>
  <si>
    <t>Residual costs</t>
  </si>
  <si>
    <t>Account opening</t>
  </si>
  <si>
    <t>&lt;500 MWh annual turnover</t>
  </si>
  <si>
    <t>&gt;500 MWh annual turnover</t>
  </si>
  <si>
    <t>Non-thermal</t>
  </si>
  <si>
    <t>Thermal</t>
  </si>
  <si>
    <t>Up to 500,000 1MWh certificates issued or imported per year</t>
  </si>
  <si>
    <t>Help / Assistance</t>
  </si>
  <si>
    <t>No charge</t>
  </si>
  <si>
    <t>Comments</t>
  </si>
  <si>
    <t>Sundries</t>
  </si>
  <si>
    <t>Five-yearly account charge</t>
  </si>
  <si>
    <t>&gt; 250kW</t>
  </si>
  <si>
    <t>&lt; 250 kW</t>
  </si>
  <si>
    <t>Transfer of each 1MWh certificate - internal to domain</t>
  </si>
  <si>
    <t>Transfer of each 1MWh certificate - imports</t>
  </si>
  <si>
    <t>Transfer of each 1MWh certificate - exports</t>
  </si>
  <si>
    <t>Audit fees</t>
  </si>
  <si>
    <t>(2)</t>
  </si>
  <si>
    <t>(3)</t>
  </si>
  <si>
    <t>&gt; 500,000 1MWh certificates issued or imported per year</t>
  </si>
  <si>
    <t>Traders only</t>
  </si>
  <si>
    <t>(4)</t>
  </si>
  <si>
    <t>Type of Issuing Body</t>
  </si>
  <si>
    <t>Regulator</t>
  </si>
  <si>
    <t>TSO</t>
  </si>
  <si>
    <t>Private</t>
  </si>
  <si>
    <t>Belgium (Flanders)</t>
  </si>
  <si>
    <t>Belgium (Brussels)</t>
  </si>
  <si>
    <t>Belgium (Wallonia)</t>
  </si>
  <si>
    <t>AIB membership fee (per 1MWh certificate)</t>
  </si>
  <si>
    <t>(6)</t>
  </si>
  <si>
    <t>First 249,999 certificates</t>
  </si>
  <si>
    <t>More than 250,000 certificates</t>
  </si>
  <si>
    <t>Per 1MWh certificate (only traders)</t>
  </si>
  <si>
    <t>All parties</t>
  </si>
  <si>
    <t>Cancellation</t>
  </si>
  <si>
    <t>1MWh certificate exports &amp; internal transfers</t>
  </si>
  <si>
    <t>&lt;= 30kW</t>
  </si>
  <si>
    <t>&gt; 30 kW</t>
  </si>
  <si>
    <t>All</t>
  </si>
  <si>
    <t>Energy Services Operator</t>
  </si>
  <si>
    <t>Ex-domain cancellation</t>
  </si>
  <si>
    <t>Formal cancellation statement</t>
  </si>
  <si>
    <t>Verification of a PD by Grexel instead of Production Registrar</t>
  </si>
  <si>
    <t>First 250,000 certificates</t>
  </si>
  <si>
    <t>Per production device &gt;10MW</t>
  </si>
  <si>
    <t>PV</t>
  </si>
  <si>
    <t>Other (non-PV)</t>
  </si>
  <si>
    <t xml:space="preserve">Exchange rate
</t>
  </si>
  <si>
    <t>Iceland</t>
  </si>
  <si>
    <t xml:space="preserve">All  </t>
  </si>
  <si>
    <t>≤ 2.500 MWh certificate annual turnover</t>
  </si>
  <si>
    <t>2.501 – 15.000 MWh certificate annual turnover</t>
  </si>
  <si>
    <t>15.001 – 500.000 MWh certificate annual turnover</t>
  </si>
  <si>
    <t>&gt; 500.000 MWh certificate annual turnover</t>
  </si>
  <si>
    <t xml:space="preserve">1) Fixed part of AIB membership fee will be split among all the users on equal basis taking into account number of months each user is active (i.e. having valid STC signed).
</t>
  </si>
  <si>
    <t>2) Variable part of AIB membership fee is paid by the users according to their activity, i.e. number of certificates imported and exported.</t>
  </si>
  <si>
    <t>(7)</t>
  </si>
  <si>
    <t>Czech Republic</t>
  </si>
  <si>
    <t>Market Operator</t>
  </si>
  <si>
    <t>Cyprus</t>
  </si>
  <si>
    <t>Croatia</t>
  </si>
  <si>
    <t>(8)</t>
  </si>
  <si>
    <t>Transfer of each 1MWh certificate</t>
  </si>
  <si>
    <t>Issuance of GO for fossil and nuclear, per 1 MWh</t>
  </si>
  <si>
    <t>EECS verification</t>
  </si>
  <si>
    <t xml:space="preserve"> €150,-/hr</t>
  </si>
  <si>
    <t>Additional charge for GOs for biomass, per 1 MWh</t>
  </si>
  <si>
    <t>&gt; 30 kW &lt;= 300 kW</t>
  </si>
  <si>
    <t>&gt; 300 kW &lt;= 1 MW</t>
  </si>
  <si>
    <t>&gt; 1 MW &lt;= 5 MW</t>
  </si>
  <si>
    <t>&gt; 5 MW &lt;= 10 MW</t>
  </si>
  <si>
    <t>&gt; 10 MW</t>
  </si>
  <si>
    <t>(9)</t>
  </si>
  <si>
    <t>With production plants  &lt; 0,5 MW</t>
  </si>
  <si>
    <t>With production plants  &gt;= 0,5 MW</t>
  </si>
  <si>
    <t>Belgium (Federal)</t>
  </si>
  <si>
    <t>Estonia</t>
  </si>
  <si>
    <t>Ireland</t>
  </si>
  <si>
    <t>(10)</t>
  </si>
  <si>
    <t xml:space="preserve">No charge on a per certificate basis; the fees are totalled and charged back using a socialised charging mechanism (via the Transmission Use of System Charges)
</t>
  </si>
  <si>
    <t>Supplier</t>
  </si>
  <si>
    <t>(11)</t>
  </si>
  <si>
    <t>Spain</t>
  </si>
  <si>
    <t>Greece</t>
  </si>
  <si>
    <t>(12)</t>
  </si>
  <si>
    <t>See also: http://files.hrote.hr/files/PDFen/GOR/Charges_GoO_Registry.pdf</t>
  </si>
  <si>
    <t>currently no charge</t>
  </si>
  <si>
    <t>Ministry</t>
  </si>
  <si>
    <t>(14)</t>
  </si>
  <si>
    <t>(13)</t>
  </si>
  <si>
    <t>Government agency</t>
  </si>
  <si>
    <t>(5)</t>
  </si>
  <si>
    <t>The data is also available on the webpage of the registry: https://cesar.energimyndigheten.se/Lists/PublicPages/AboutElCertificates.aspx (Currently only in Swedish)</t>
  </si>
  <si>
    <t>Fees always available on (in Danish):  https://energinet.dk/El/Oprindelsesgarantier/Oprindelsesgarantier-Gebyrer</t>
  </si>
  <si>
    <t>see footnote</t>
  </si>
  <si>
    <t>(15)</t>
  </si>
  <si>
    <t>Annual account charges for all parties represent AIB fee divided between users (Signing of STCs required)</t>
  </si>
  <si>
    <t>Lithuania</t>
  </si>
  <si>
    <t>Only issued 1MW certificate in LT domain  can be subject of cancellation</t>
  </si>
  <si>
    <t>(16)</t>
  </si>
  <si>
    <t>Finextra’s GO service prices are here: https://www.fingrid.fi/en/services/guarantees-of-origin/fees/</t>
  </si>
  <si>
    <t>Government Agency</t>
  </si>
  <si>
    <t>Serbia</t>
  </si>
  <si>
    <t>For intra-Flanders transfers and imports, the receiver pays. For exports the sender pays, and for cancellations, the party who cancels the GO.</t>
  </si>
  <si>
    <t>In the case of that a user joins during the year or leaves the EECS system during the year, he pays only a proportionate proportion according to the number of months in which the system user was.</t>
  </si>
  <si>
    <r>
      <t xml:space="preserve">The </t>
    </r>
    <r>
      <rPr>
        <b/>
        <sz val="11"/>
        <rFont val="Calibri"/>
        <family val="2"/>
        <scheme val="minor"/>
      </rPr>
      <t xml:space="preserve">fixed part </t>
    </r>
    <r>
      <rPr>
        <sz val="11"/>
        <rFont val="Calibri"/>
        <family val="2"/>
        <scheme val="minor"/>
      </rPr>
      <t xml:space="preserve">of the user's costs is calculated by dividing the annual membership fee for the AIB evenly among all users of the EECS system in Slovenia. </t>
    </r>
  </si>
  <si>
    <t>Slovakia</t>
  </si>
  <si>
    <t>Assignment of an installation to a new operator or to a new account of the same operator</t>
  </si>
  <si>
    <t>(17)</t>
  </si>
  <si>
    <t>REN's audit fee does not include the fee charged by the external auditors. Further information availabe here: https://www.ren.pt/en-GB/o_que_fazemos/eego/adesao</t>
  </si>
  <si>
    <r>
      <t xml:space="preserve">The </t>
    </r>
    <r>
      <rPr>
        <b/>
        <sz val="11"/>
        <rFont val="Calibri"/>
        <family val="2"/>
        <scheme val="minor"/>
      </rPr>
      <t>variable part</t>
    </r>
    <r>
      <rPr>
        <sz val="11"/>
        <rFont val="Calibri"/>
        <family val="2"/>
        <scheme val="minor"/>
      </rPr>
      <t xml:space="preserve"> of the cost of the user is calculated by dividing the other costs of the AGEN-RS related to the membership of the AIB from the users of the EECS system in Slovenia in relation to the number of cross-border transactions carried out in each year. </t>
    </r>
  </si>
  <si>
    <t>Latvia</t>
  </si>
  <si>
    <t>AST's GO service prices are here: https://www.ast.lv/en/content/guarantees-origin</t>
  </si>
  <si>
    <t>&gt;60 MW</t>
  </si>
  <si>
    <t>&gt;20 MW &lt;= 60 MW</t>
  </si>
  <si>
    <t>&gt; 1 MW &lt;= 8 MW</t>
  </si>
  <si>
    <t>&lt;= 1 MW</t>
  </si>
  <si>
    <t>&gt; 8 MW &lt;= 20 MW</t>
  </si>
  <si>
    <t>Operator for RES &amp; GOs</t>
  </si>
  <si>
    <t>Guarantees of Origin Fees Ordinance see:   http://www.gesetze-im-internet.de/hkngebv/HkRNGebV.pdf</t>
  </si>
  <si>
    <t>Fees are published on https://necs.statnett.no/88997369</t>
  </si>
  <si>
    <t>(1)</t>
  </si>
  <si>
    <t>https://energinet.dk/El/Gron-el/Oprindelsesgarantier/Oprindelsesgarantier-Gebyrer</t>
  </si>
  <si>
    <t>no information available yet</t>
  </si>
  <si>
    <t>Exchange rate based on https://www1.oanda.com/lang/de/currency/converter/ (16 Dec 2021)</t>
  </si>
  <si>
    <r>
      <t>AIB 2022 member tariffs (exc.VAT &amp; RECS membership) - as</t>
    </r>
    <r>
      <rPr>
        <b/>
        <sz val="14"/>
        <rFont val="Calibri"/>
        <family val="2"/>
        <scheme val="minor"/>
      </rPr>
      <t xml:space="preserve"> at 01/05/2022</t>
    </r>
  </si>
  <si>
    <t xml:space="preserve">See also: https://elering.ee/en/guarantees-origin#tab1 </t>
  </si>
  <si>
    <t>(18)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</si>
</sst>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000\ [$€-1]"/>
    <numFmt numFmtId="165" formatCode="[$DKK]\ #,##0.0000"/>
    <numFmt numFmtId="166" formatCode="[$€-2]\ #,##0.0000"/>
    <numFmt numFmtId="167" formatCode="[$€-2]\ #,##0.00"/>
    <numFmt numFmtId="168" formatCode="[$€-2]\ #,##0"/>
    <numFmt numFmtId="169" formatCode="0.00000"/>
    <numFmt numFmtId="170" formatCode="[$€-2]\ #,##0.000"/>
    <numFmt numFmtId="171" formatCode="#,##0.000\ &quot;€&quot;"/>
    <numFmt numFmtId="172" formatCode="#,##0.00000\ &quot;€&quot;"/>
    <numFmt numFmtId="173" formatCode="#,##0.00\ &quot;kn&quot;"/>
    <numFmt numFmtId="174" formatCode="#,##0\ &quot;kn&quot;"/>
    <numFmt numFmtId="175" formatCode="#,##0.000000\ [$€-1]"/>
    <numFmt numFmtId="176" formatCode="#,##0.00000"/>
    <numFmt numFmtId="177" formatCode="_-[$€-2]\ * #,##0.00_-;\-[$€-2]\ * #,##0.00_-;_-[$€-2]\ * &quot;-&quot;??_-;_-@_-"/>
  </numFmts>
  <fonts count="12" x14ac:knownFonts="1">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sz val="11"/>
      <color rgb="FF92D050"/>
      <name val="Calibri"/>
      <family val="2"/>
      <scheme val="minor"/>
    </font>
    <font>
      <b/>
      <sz val="14"/>
      <name val="Calibri"/>
      <family val="2"/>
      <scheme val="minor"/>
    </font>
    <font>
      <sz val="11"/>
      <color rgb="FF365F91"/>
      <name val="Calibri"/>
      <family val="2"/>
      <scheme val="minor"/>
    </font>
    <font>
      <strike/>
      <sz val="11"/>
      <name val="Calibri"/>
      <family val="2"/>
      <scheme val="minor"/>
    </font>
    <font>
      <strike/>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41">
    <border>
      <left/>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04">
    <xf numFmtId="0" fontId="0" fillId="0" borderId="0" xfId="0"/>
    <xf numFmtId="0" fontId="0" fillId="0" borderId="0" xfId="0" applyBorder="1"/>
    <xf numFmtId="0" fontId="0" fillId="0" borderId="0" xfId="0" applyFont="1" applyAlignment="1">
      <alignment textRotation="90"/>
    </xf>
    <xf numFmtId="0" fontId="2" fillId="2" borderId="11" xfId="0" applyFont="1" applyFill="1" applyBorder="1" applyAlignment="1">
      <alignment wrapText="1"/>
    </xf>
    <xf numFmtId="0" fontId="2" fillId="2" borderId="1" xfId="0" applyFont="1" applyFill="1" applyBorder="1"/>
    <xf numFmtId="0" fontId="2" fillId="2" borderId="13" xfId="0" applyFont="1" applyFill="1" applyBorder="1" applyAlignment="1">
      <alignment wrapText="1"/>
    </xf>
    <xf numFmtId="0" fontId="3" fillId="2" borderId="20" xfId="0" applyFont="1" applyFill="1" applyBorder="1" applyAlignment="1">
      <alignment textRotation="90"/>
    </xf>
    <xf numFmtId="0" fontId="3" fillId="2" borderId="21" xfId="0" applyFont="1" applyFill="1" applyBorder="1" applyAlignment="1">
      <alignment textRotation="90" wrapText="1"/>
    </xf>
    <xf numFmtId="0" fontId="3" fillId="2" borderId="19" xfId="0" applyFont="1" applyFill="1" applyBorder="1" applyAlignment="1">
      <alignment wrapText="1"/>
    </xf>
    <xf numFmtId="0" fontId="3" fillId="2" borderId="20" xfId="0" applyFont="1" applyFill="1" applyBorder="1"/>
    <xf numFmtId="0" fontId="3" fillId="2" borderId="21" xfId="0" applyFont="1" applyFill="1" applyBorder="1" applyAlignment="1">
      <alignment wrapText="1"/>
    </xf>
    <xf numFmtId="0" fontId="3" fillId="2" borderId="12" xfId="0" applyFont="1" applyFill="1" applyBorder="1" applyAlignment="1">
      <alignment wrapText="1"/>
    </xf>
    <xf numFmtId="0" fontId="3" fillId="2" borderId="3" xfId="0" applyFont="1" applyFill="1" applyBorder="1"/>
    <xf numFmtId="0" fontId="3" fillId="2" borderId="14" xfId="0" applyFont="1" applyFill="1" applyBorder="1" applyAlignment="1">
      <alignment wrapText="1"/>
    </xf>
    <xf numFmtId="0" fontId="3" fillId="2" borderId="2" xfId="0" applyFont="1" applyFill="1" applyBorder="1"/>
    <xf numFmtId="0" fontId="3" fillId="2" borderId="4" xfId="0" applyFont="1" applyFill="1" applyBorder="1"/>
    <xf numFmtId="0" fontId="3" fillId="2" borderId="17" xfId="0" applyFont="1" applyFill="1" applyBorder="1" applyAlignment="1">
      <alignment wrapText="1"/>
    </xf>
    <xf numFmtId="0" fontId="3" fillId="2" borderId="16" xfId="0" applyFont="1" applyFill="1" applyBorder="1" applyAlignment="1">
      <alignment wrapText="1"/>
    </xf>
    <xf numFmtId="0" fontId="3" fillId="2" borderId="15" xfId="0" applyFont="1" applyFill="1" applyBorder="1" applyAlignment="1">
      <alignment wrapText="1"/>
    </xf>
    <xf numFmtId="0" fontId="3" fillId="2" borderId="0" xfId="0" applyFont="1" applyFill="1" applyBorder="1"/>
    <xf numFmtId="0" fontId="3" fillId="2" borderId="9" xfId="0" applyFont="1" applyFill="1" applyBorder="1" applyAlignment="1">
      <alignment wrapText="1"/>
    </xf>
    <xf numFmtId="0" fontId="3" fillId="2" borderId="5" xfId="0" applyFont="1" applyFill="1" applyBorder="1" applyAlignment="1">
      <alignment wrapText="1"/>
    </xf>
    <xf numFmtId="0" fontId="3" fillId="2" borderId="0" xfId="0" applyFont="1" applyFill="1" applyBorder="1" applyAlignment="1">
      <alignment vertical="center"/>
    </xf>
    <xf numFmtId="0" fontId="3" fillId="0" borderId="0" xfId="0" applyFont="1" applyAlignment="1">
      <alignment wrapText="1"/>
    </xf>
    <xf numFmtId="0" fontId="3" fillId="0" borderId="0" xfId="0" applyFont="1"/>
    <xf numFmtId="0" fontId="2" fillId="2" borderId="19" xfId="0" applyFont="1" applyFill="1" applyBorder="1" applyAlignment="1">
      <alignment textRotation="90" wrapText="1"/>
    </xf>
    <xf numFmtId="0" fontId="3" fillId="2" borderId="26" xfId="0" applyFont="1" applyFill="1" applyBorder="1" applyAlignment="1">
      <alignment wrapText="1"/>
    </xf>
    <xf numFmtId="164" fontId="3" fillId="5" borderId="0" xfId="0" applyNumberFormat="1" applyFont="1" applyFill="1"/>
    <xf numFmtId="165" fontId="3" fillId="5" borderId="0" xfId="0" applyNumberFormat="1" applyFont="1" applyFill="1"/>
    <xf numFmtId="166" fontId="3" fillId="5" borderId="0" xfId="0" applyNumberFormat="1" applyFont="1" applyFill="1"/>
    <xf numFmtId="166" fontId="3" fillId="6" borderId="0" xfId="0" applyNumberFormat="1" applyFont="1" applyFill="1"/>
    <xf numFmtId="0" fontId="3" fillId="7" borderId="0" xfId="0" applyFont="1" applyFill="1" applyAlignment="1"/>
    <xf numFmtId="0" fontId="0" fillId="7" borderId="0" xfId="0" applyFill="1" applyAlignment="1"/>
    <xf numFmtId="0" fontId="3" fillId="7" borderId="0" xfId="0" applyFont="1" applyFill="1" applyAlignment="1">
      <alignment wrapText="1"/>
    </xf>
    <xf numFmtId="0" fontId="3" fillId="4" borderId="0" xfId="0" applyFont="1" applyFill="1" applyBorder="1"/>
    <xf numFmtId="0" fontId="3" fillId="4" borderId="0" xfId="0" applyFont="1" applyFill="1" applyBorder="1" applyAlignment="1">
      <alignment wrapText="1"/>
    </xf>
    <xf numFmtId="0" fontId="3" fillId="4" borderId="0" xfId="0" quotePrefix="1" applyNumberFormat="1" applyFont="1" applyFill="1" applyAlignment="1">
      <alignment horizontal="center" vertical="top"/>
    </xf>
    <xf numFmtId="0" fontId="4" fillId="0" borderId="0" xfId="0" applyFont="1" applyAlignment="1">
      <alignment horizontal="center" wrapText="1"/>
    </xf>
    <xf numFmtId="0" fontId="3" fillId="2" borderId="2" xfId="0" applyFont="1" applyFill="1" applyBorder="1" applyAlignment="1">
      <alignment wrapText="1"/>
    </xf>
    <xf numFmtId="0" fontId="3" fillId="2" borderId="0" xfId="0" applyFont="1" applyFill="1" applyBorder="1" applyAlignment="1">
      <alignment wrapText="1"/>
    </xf>
    <xf numFmtId="0" fontId="3" fillId="4" borderId="0" xfId="0" applyFont="1" applyFill="1" applyAlignment="1">
      <alignment wrapText="1"/>
    </xf>
    <xf numFmtId="0" fontId="0" fillId="4" borderId="0" xfId="0" applyFill="1" applyAlignment="1">
      <alignment wrapText="1"/>
    </xf>
    <xf numFmtId="0" fontId="5" fillId="4" borderId="0" xfId="0" applyFont="1" applyFill="1" applyBorder="1" applyAlignment="1">
      <alignment wrapText="1"/>
    </xf>
    <xf numFmtId="0" fontId="5" fillId="0" borderId="0" xfId="0" applyFont="1"/>
    <xf numFmtId="0" fontId="6" fillId="4" borderId="0" xfId="0" applyFont="1" applyFill="1" applyBorder="1" applyAlignment="1">
      <alignment wrapText="1"/>
    </xf>
    <xf numFmtId="164" fontId="3" fillId="6" borderId="0" xfId="0" applyNumberFormat="1" applyFont="1" applyFill="1"/>
    <xf numFmtId="0" fontId="3" fillId="2" borderId="0" xfId="0" applyFont="1" applyFill="1" applyBorder="1" applyAlignment="1">
      <alignment wrapText="1"/>
    </xf>
    <xf numFmtId="0" fontId="3" fillId="2" borderId="27" xfId="0" applyFont="1" applyFill="1" applyBorder="1"/>
    <xf numFmtId="0" fontId="3" fillId="2" borderId="38" xfId="0" applyFont="1" applyFill="1" applyBorder="1" applyAlignment="1">
      <alignment wrapText="1"/>
    </xf>
    <xf numFmtId="0" fontId="3" fillId="2" borderId="33" xfId="0" applyFont="1" applyFill="1" applyBorder="1" applyAlignment="1">
      <alignment wrapText="1"/>
    </xf>
    <xf numFmtId="167" fontId="3" fillId="7" borderId="6" xfId="0" applyNumberFormat="1" applyFont="1" applyFill="1" applyBorder="1" applyAlignment="1"/>
    <xf numFmtId="166" fontId="3" fillId="7" borderId="22" xfId="0" applyNumberFormat="1" applyFont="1" applyFill="1" applyBorder="1" applyAlignment="1">
      <alignment vertical="center" textRotation="90"/>
    </xf>
    <xf numFmtId="166" fontId="3" fillId="7" borderId="6" xfId="0" applyNumberFormat="1" applyFont="1" applyFill="1" applyBorder="1" applyAlignment="1"/>
    <xf numFmtId="166" fontId="3" fillId="7" borderId="6" xfId="0" applyNumberFormat="1" applyFont="1" applyFill="1" applyBorder="1" applyAlignment="1">
      <alignment horizontal="center" vertical="center"/>
    </xf>
    <xf numFmtId="166" fontId="3" fillId="7" borderId="6" xfId="0" applyNumberFormat="1" applyFont="1" applyFill="1" applyBorder="1" applyAlignment="1">
      <alignment horizontal="center" vertical="center" textRotation="90"/>
    </xf>
    <xf numFmtId="168" fontId="3" fillId="7" borderId="5" xfId="0" applyNumberFormat="1" applyFont="1" applyFill="1" applyBorder="1" applyAlignment="1"/>
    <xf numFmtId="166" fontId="3" fillId="7" borderId="6" xfId="0" applyNumberFormat="1" applyFont="1" applyFill="1" applyBorder="1" applyAlignment="1">
      <alignment vertical="center" textRotation="90"/>
    </xf>
    <xf numFmtId="166" fontId="3" fillId="7" borderId="5" xfId="0" applyNumberFormat="1" applyFont="1" applyFill="1" applyBorder="1" applyAlignment="1"/>
    <xf numFmtId="166" fontId="3" fillId="7" borderId="5" xfId="0" applyNumberFormat="1" applyFont="1" applyFill="1" applyBorder="1" applyAlignment="1">
      <alignment horizontal="center" vertical="center"/>
    </xf>
    <xf numFmtId="167" fontId="3" fillId="7" borderId="9" xfId="0" applyNumberFormat="1" applyFont="1" applyFill="1" applyBorder="1" applyAlignment="1"/>
    <xf numFmtId="0" fontId="3" fillId="7" borderId="6" xfId="0" applyFont="1" applyFill="1" applyBorder="1" applyAlignment="1">
      <alignment horizontal="center" vertical="center"/>
    </xf>
    <xf numFmtId="168" fontId="3" fillId="7" borderId="6" xfId="0" applyNumberFormat="1" applyFont="1" applyFill="1" applyBorder="1" applyAlignment="1"/>
    <xf numFmtId="168" fontId="3" fillId="7" borderId="7" xfId="0" applyNumberFormat="1" applyFont="1" applyFill="1" applyBorder="1" applyAlignment="1"/>
    <xf numFmtId="166" fontId="3" fillId="7" borderId="7" xfId="0" applyNumberFormat="1" applyFont="1" applyFill="1" applyBorder="1" applyAlignment="1"/>
    <xf numFmtId="0" fontId="3" fillId="7" borderId="5" xfId="0" applyFont="1" applyFill="1" applyBorder="1" applyAlignment="1">
      <alignment horizontal="center" vertical="center"/>
    </xf>
    <xf numFmtId="168" fontId="3" fillId="7" borderId="9" xfId="0" applyNumberFormat="1" applyFont="1" applyFill="1" applyBorder="1" applyAlignment="1"/>
    <xf numFmtId="167" fontId="3" fillId="7" borderId="9" xfId="0" applyNumberFormat="1" applyFont="1" applyFill="1" applyBorder="1" applyAlignment="1">
      <alignment horizontal="center" vertical="center"/>
    </xf>
    <xf numFmtId="166" fontId="3" fillId="7" borderId="9" xfId="0" applyNumberFormat="1" applyFont="1" applyFill="1" applyBorder="1" applyAlignment="1"/>
    <xf numFmtId="0" fontId="0" fillId="7" borderId="0" xfId="0" applyFill="1" applyBorder="1" applyAlignment="1"/>
    <xf numFmtId="167" fontId="3" fillId="7" borderId="5" xfId="0" applyNumberFormat="1" applyFont="1" applyFill="1" applyBorder="1" applyAlignment="1"/>
    <xf numFmtId="0" fontId="3" fillId="7" borderId="7" xfId="0" applyFont="1" applyFill="1" applyBorder="1" applyAlignment="1">
      <alignment horizontal="center" vertical="center"/>
    </xf>
    <xf numFmtId="170" fontId="3" fillId="7" borderId="9" xfId="0" applyNumberFormat="1" applyFont="1" applyFill="1" applyBorder="1" applyAlignment="1"/>
    <xf numFmtId="170" fontId="3" fillId="7" borderId="6" xfId="0" applyNumberFormat="1" applyFont="1" applyFill="1" applyBorder="1" applyAlignment="1"/>
    <xf numFmtId="166" fontId="3" fillId="7" borderId="6" xfId="0" applyNumberFormat="1" applyFont="1" applyFill="1" applyBorder="1" applyAlignment="1">
      <alignment vertical="center"/>
    </xf>
    <xf numFmtId="167" fontId="3" fillId="7" borderId="6" xfId="0" applyNumberFormat="1" applyFont="1" applyFill="1" applyBorder="1" applyAlignment="1">
      <alignment wrapText="1"/>
    </xf>
    <xf numFmtId="4" fontId="3" fillId="7" borderId="6" xfId="0" applyNumberFormat="1" applyFont="1" applyFill="1" applyBorder="1" applyAlignment="1">
      <alignment wrapText="1"/>
    </xf>
    <xf numFmtId="166" fontId="3" fillId="7" borderId="6" xfId="0" applyNumberFormat="1" applyFont="1" applyFill="1" applyBorder="1" applyAlignment="1">
      <alignment wrapText="1"/>
    </xf>
    <xf numFmtId="170" fontId="3" fillId="7" borderId="6" xfId="0" applyNumberFormat="1" applyFont="1" applyFill="1" applyBorder="1" applyAlignment="1">
      <alignment vertical="center"/>
    </xf>
    <xf numFmtId="0" fontId="3" fillId="7" borderId="32" xfId="0" quotePrefix="1" applyFont="1" applyFill="1" applyBorder="1" applyAlignment="1">
      <alignment horizontal="center" vertical="center"/>
    </xf>
    <xf numFmtId="167" fontId="3" fillId="7" borderId="7" xfId="0" applyNumberFormat="1" applyFont="1" applyFill="1" applyBorder="1" applyAlignment="1"/>
    <xf numFmtId="0" fontId="3" fillId="4" borderId="0" xfId="0" applyFont="1" applyFill="1" applyAlignment="1"/>
    <xf numFmtId="0" fontId="0" fillId="7" borderId="6" xfId="0" applyFill="1" applyBorder="1" applyAlignment="1">
      <alignment horizontal="center" vertical="center"/>
    </xf>
    <xf numFmtId="170" fontId="3" fillId="7" borderId="7" xfId="0" applyNumberFormat="1" applyFont="1" applyFill="1" applyBorder="1" applyAlignment="1">
      <alignment vertical="center"/>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170" fontId="3" fillId="7" borderId="7" xfId="0" applyNumberFormat="1" applyFont="1" applyFill="1" applyBorder="1" applyAlignment="1"/>
    <xf numFmtId="164" fontId="3" fillId="9" borderId="0" xfId="0" applyNumberFormat="1" applyFont="1" applyFill="1"/>
    <xf numFmtId="170" fontId="3" fillId="7" borderId="9" xfId="0" applyNumberFormat="1" applyFont="1" applyFill="1" applyBorder="1" applyAlignment="1">
      <alignment vertical="center"/>
    </xf>
    <xf numFmtId="0" fontId="0" fillId="7" borderId="6" xfId="0" applyFill="1" applyBorder="1" applyAlignment="1">
      <alignment horizontal="center" vertical="center" textRotation="90"/>
    </xf>
    <xf numFmtId="0" fontId="3" fillId="2" borderId="4" xfId="0" applyFont="1" applyFill="1" applyBorder="1" applyAlignment="1"/>
    <xf numFmtId="0" fontId="3" fillId="2" borderId="4" xfId="0" applyFont="1" applyFill="1" applyBorder="1" applyAlignment="1">
      <alignment wrapText="1"/>
    </xf>
    <xf numFmtId="170" fontId="3" fillId="7" borderId="0" xfId="0" applyNumberFormat="1" applyFont="1" applyFill="1" applyBorder="1" applyAlignment="1"/>
    <xf numFmtId="0" fontId="8" fillId="0" borderId="0" xfId="0" applyFont="1" applyAlignment="1">
      <alignment vertical="center" wrapText="1"/>
    </xf>
    <xf numFmtId="0" fontId="8" fillId="0" borderId="0" xfId="0" applyFont="1" applyAlignment="1">
      <alignment horizontal="right" vertical="center" wrapText="1"/>
    </xf>
    <xf numFmtId="167" fontId="3" fillId="7" borderId="39" xfId="0" applyNumberFormat="1" applyFont="1" applyFill="1" applyBorder="1" applyAlignment="1"/>
    <xf numFmtId="0" fontId="3" fillId="2" borderId="17" xfId="0" applyFont="1" applyFill="1" applyBorder="1" applyAlignment="1"/>
    <xf numFmtId="0" fontId="3" fillId="2" borderId="3" xfId="0" applyFont="1" applyFill="1" applyBorder="1" applyAlignment="1">
      <alignment wrapText="1"/>
    </xf>
    <xf numFmtId="0" fontId="3" fillId="2" borderId="2" xfId="0" applyFont="1" applyFill="1" applyBorder="1" applyAlignment="1">
      <alignment wrapText="1"/>
    </xf>
    <xf numFmtId="0" fontId="0" fillId="7" borderId="6" xfId="0" applyFill="1" applyBorder="1" applyAlignment="1">
      <alignment horizontal="center" vertical="center" textRotation="90"/>
    </xf>
    <xf numFmtId="173" fontId="3" fillId="7" borderId="22" xfId="0" applyNumberFormat="1" applyFont="1" applyFill="1" applyBorder="1" applyAlignment="1">
      <alignment horizontal="center" vertical="center"/>
    </xf>
    <xf numFmtId="173" fontId="0" fillId="0" borderId="6" xfId="0" applyNumberFormat="1" applyBorder="1" applyAlignment="1">
      <alignment horizontal="center" vertical="center"/>
    </xf>
    <xf numFmtId="173" fontId="0" fillId="7" borderId="6" xfId="0" applyNumberFormat="1" applyFill="1" applyBorder="1" applyAlignment="1">
      <alignment horizontal="center" vertical="center"/>
    </xf>
    <xf numFmtId="174" fontId="0" fillId="0" borderId="6" xfId="0" applyNumberFormat="1" applyBorder="1" applyAlignment="1">
      <alignment horizontal="center" vertical="center"/>
    </xf>
    <xf numFmtId="174" fontId="0" fillId="7" borderId="6" xfId="0" applyNumberFormat="1" applyFill="1" applyBorder="1" applyAlignment="1">
      <alignment horizontal="center" vertical="center"/>
    </xf>
    <xf numFmtId="0" fontId="3" fillId="4" borderId="0" xfId="0" applyFont="1" applyFill="1" applyAlignment="1">
      <alignment wrapText="1"/>
    </xf>
    <xf numFmtId="173" fontId="0" fillId="7" borderId="5" xfId="0" applyNumberFormat="1" applyFill="1" applyBorder="1" applyAlignment="1">
      <alignment horizontal="center" vertical="center"/>
    </xf>
    <xf numFmtId="0" fontId="3" fillId="4" borderId="0" xfId="0" applyFont="1" applyFill="1" applyAlignment="1">
      <alignment wrapText="1"/>
    </xf>
    <xf numFmtId="0" fontId="3" fillId="2" borderId="4" xfId="0" applyFont="1" applyFill="1" applyBorder="1" applyAlignment="1">
      <alignment wrapText="1"/>
    </xf>
    <xf numFmtId="0" fontId="3" fillId="2" borderId="16" xfId="0" applyFont="1" applyFill="1" applyBorder="1" applyAlignment="1">
      <alignment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3" fillId="2" borderId="9" xfId="0" applyFont="1" applyFill="1" applyBorder="1"/>
    <xf numFmtId="167" fontId="0" fillId="7" borderId="6" xfId="0" applyNumberFormat="1" applyFill="1" applyBorder="1" applyAlignment="1">
      <alignment horizontal="center" vertical="center" textRotation="90"/>
    </xf>
    <xf numFmtId="0" fontId="3" fillId="4" borderId="18" xfId="0" applyFont="1" applyFill="1" applyBorder="1" applyAlignment="1">
      <alignment vertical="top" wrapText="1"/>
    </xf>
    <xf numFmtId="0" fontId="4" fillId="4" borderId="0" xfId="0" applyFont="1" applyFill="1" applyAlignment="1">
      <alignment horizontal="left" vertical="top" wrapText="1"/>
    </xf>
    <xf numFmtId="164" fontId="3" fillId="7" borderId="22" xfId="0" applyNumberFormat="1" applyFont="1" applyFill="1" applyBorder="1" applyAlignment="1">
      <alignment vertical="center" textRotation="90"/>
    </xf>
    <xf numFmtId="164" fontId="3" fillId="7" borderId="6" xfId="0" applyNumberFormat="1" applyFont="1" applyFill="1" applyBorder="1" applyAlignment="1">
      <alignment vertical="center" textRotation="90"/>
    </xf>
    <xf numFmtId="175" fontId="3" fillId="7" borderId="6" xfId="0" applyNumberFormat="1" applyFont="1" applyFill="1" applyBorder="1" applyAlignment="1">
      <alignment vertical="center" textRotation="90"/>
    </xf>
    <xf numFmtId="0" fontId="5" fillId="7" borderId="5" xfId="0" applyFont="1" applyFill="1" applyBorder="1" applyAlignment="1">
      <alignment horizontal="center" vertical="center" textRotation="90"/>
    </xf>
    <xf numFmtId="169" fontId="5" fillId="0" borderId="0" xfId="0" applyNumberFormat="1" applyFont="1"/>
    <xf numFmtId="171" fontId="3" fillId="7" borderId="9" xfId="0" applyNumberFormat="1" applyFont="1" applyFill="1" applyBorder="1" applyAlignment="1"/>
    <xf numFmtId="169" fontId="3" fillId="8" borderId="23" xfId="0" applyNumberFormat="1" applyFont="1" applyFill="1" applyBorder="1" applyAlignment="1">
      <alignment vertical="center" wrapText="1"/>
    </xf>
    <xf numFmtId="169" fontId="5" fillId="7" borderId="5" xfId="0" applyNumberFormat="1" applyFont="1" applyFill="1" applyBorder="1" applyAlignment="1"/>
    <xf numFmtId="170" fontId="3" fillId="0" borderId="9" xfId="0" applyNumberFormat="1" applyFont="1" applyFill="1" applyBorder="1" applyAlignment="1"/>
    <xf numFmtId="166" fontId="3" fillId="7" borderId="24" xfId="0" applyNumberFormat="1" applyFont="1" applyFill="1" applyBorder="1" applyAlignment="1"/>
    <xf numFmtId="166" fontId="3" fillId="0" borderId="10" xfId="0" applyNumberFormat="1" applyFont="1" applyBorder="1"/>
    <xf numFmtId="0" fontId="3" fillId="0" borderId="10" xfId="0" applyFont="1" applyBorder="1"/>
    <xf numFmtId="0" fontId="3" fillId="4" borderId="0" xfId="0" applyFont="1" applyFill="1" applyBorder="1" applyAlignment="1">
      <alignment wrapText="1"/>
    </xf>
    <xf numFmtId="0" fontId="0" fillId="7" borderId="2" xfId="0" applyFill="1" applyBorder="1" applyAlignment="1">
      <alignment horizontal="center" vertical="center"/>
    </xf>
    <xf numFmtId="167" fontId="3" fillId="7" borderId="4" xfId="0" applyNumberFormat="1" applyFont="1" applyFill="1" applyBorder="1" applyAlignment="1"/>
    <xf numFmtId="0" fontId="0" fillId="0" borderId="2" xfId="0" applyBorder="1"/>
    <xf numFmtId="165" fontId="3" fillId="7" borderId="2" xfId="0" applyNumberFormat="1" applyFont="1" applyFill="1" applyBorder="1"/>
    <xf numFmtId="167" fontId="3" fillId="7" borderId="20" xfId="0" applyNumberFormat="1" applyFont="1" applyFill="1" applyBorder="1" applyAlignment="1">
      <alignment horizontal="center" vertical="center"/>
    </xf>
    <xf numFmtId="167" fontId="3" fillId="7" borderId="2" xfId="0" applyNumberFormat="1" applyFont="1" applyFill="1" applyBorder="1" applyAlignment="1"/>
    <xf numFmtId="170" fontId="3" fillId="7" borderId="4" xfId="0" applyNumberFormat="1" applyFont="1" applyFill="1" applyBorder="1" applyAlignment="1"/>
    <xf numFmtId="170" fontId="3" fillId="7" borderId="2" xfId="0" applyNumberFormat="1" applyFont="1" applyFill="1" applyBorder="1" applyAlignment="1"/>
    <xf numFmtId="0" fontId="3" fillId="4" borderId="0" xfId="0" applyFont="1" applyFill="1" applyBorder="1" applyAlignment="1">
      <alignment wrapText="1"/>
    </xf>
    <xf numFmtId="171" fontId="3" fillId="7" borderId="6" xfId="0" applyNumberFormat="1" applyFont="1" applyFill="1" applyBorder="1" applyAlignment="1"/>
    <xf numFmtId="171" fontId="3" fillId="7" borderId="5" xfId="0" applyNumberFormat="1" applyFont="1" applyFill="1" applyBorder="1" applyAlignment="1"/>
    <xf numFmtId="0" fontId="0" fillId="0" borderId="6" xfId="0" applyBorder="1"/>
    <xf numFmtId="170" fontId="3" fillId="7" borderId="16" xfId="0" applyNumberFormat="1" applyFont="1" applyFill="1" applyBorder="1" applyAlignment="1"/>
    <xf numFmtId="0" fontId="3" fillId="7" borderId="15" xfId="0" applyFont="1" applyFill="1" applyBorder="1" applyAlignment="1">
      <alignment horizontal="center" vertical="center"/>
    </xf>
    <xf numFmtId="170" fontId="3" fillId="7" borderId="5" xfId="0" applyNumberFormat="1" applyFont="1" applyFill="1" applyBorder="1" applyAlignment="1"/>
    <xf numFmtId="170" fontId="3" fillId="7" borderId="22" xfId="0" applyNumberFormat="1" applyFont="1" applyFill="1" applyBorder="1" applyAlignment="1"/>
    <xf numFmtId="166" fontId="3" fillId="0" borderId="0" xfId="0" applyNumberFormat="1" applyFont="1" applyFill="1"/>
    <xf numFmtId="0" fontId="3" fillId="7" borderId="5" xfId="0" applyFont="1" applyFill="1" applyBorder="1" applyAlignment="1"/>
    <xf numFmtId="171" fontId="3" fillId="7" borderId="15" xfId="0" applyNumberFormat="1" applyFont="1" applyFill="1" applyBorder="1" applyAlignment="1"/>
    <xf numFmtId="0" fontId="0" fillId="0" borderId="15" xfId="0" applyBorder="1"/>
    <xf numFmtId="0" fontId="3" fillId="7" borderId="26" xfId="0" applyFont="1" applyFill="1" applyBorder="1" applyAlignment="1"/>
    <xf numFmtId="166" fontId="3" fillId="0" borderId="5" xfId="0" applyNumberFormat="1" applyFont="1" applyFill="1" applyBorder="1" applyAlignment="1"/>
    <xf numFmtId="166" fontId="3" fillId="0" borderId="9" xfId="0" applyNumberFormat="1" applyFont="1" applyFill="1" applyBorder="1" applyAlignment="1"/>
    <xf numFmtId="0" fontId="3" fillId="4" borderId="0" xfId="0" applyFont="1" applyFill="1" applyBorder="1" applyAlignment="1">
      <alignment wrapText="1"/>
    </xf>
    <xf numFmtId="0" fontId="3" fillId="4" borderId="0" xfId="0" applyFont="1" applyFill="1" applyBorder="1" applyAlignment="1">
      <alignment wrapText="1"/>
    </xf>
    <xf numFmtId="0" fontId="0" fillId="7" borderId="6" xfId="0" applyFill="1" applyBorder="1" applyAlignment="1">
      <alignment horizontal="center" vertical="center" textRotation="90"/>
    </xf>
    <xf numFmtId="167" fontId="3" fillId="0" borderId="9" xfId="0" applyNumberFormat="1" applyFont="1" applyFill="1" applyBorder="1" applyAlignment="1"/>
    <xf numFmtId="166" fontId="3" fillId="0" borderId="6" xfId="0" applyNumberFormat="1" applyFont="1" applyFill="1" applyBorder="1" applyAlignment="1"/>
    <xf numFmtId="167" fontId="3" fillId="0" borderId="6" xfId="0" applyNumberFormat="1" applyFont="1" applyFill="1" applyBorder="1" applyAlignment="1"/>
    <xf numFmtId="166" fontId="3" fillId="0" borderId="0" xfId="0" applyNumberFormat="1" applyFont="1" applyFill="1" applyAlignment="1"/>
    <xf numFmtId="0" fontId="3" fillId="0" borderId="32" xfId="0" quotePrefix="1" applyFont="1" applyFill="1" applyBorder="1" applyAlignment="1">
      <alignment horizontal="center" vertical="center"/>
    </xf>
    <xf numFmtId="0" fontId="3" fillId="0" borderId="0" xfId="0" applyFont="1" applyFill="1" applyAlignment="1">
      <alignment wrapText="1"/>
    </xf>
    <xf numFmtId="0" fontId="0" fillId="0" borderId="0" xfId="0" applyFill="1" applyAlignment="1"/>
    <xf numFmtId="0" fontId="0" fillId="0" borderId="9" xfId="0" applyBorder="1"/>
    <xf numFmtId="0" fontId="3" fillId="4" borderId="0" xfId="0" applyFont="1" applyFill="1" applyBorder="1" applyAlignment="1">
      <alignment wrapText="1"/>
    </xf>
    <xf numFmtId="167" fontId="3" fillId="0" borderId="9" xfId="0" applyNumberFormat="1" applyFont="1" applyFill="1" applyBorder="1" applyAlignment="1">
      <alignment horizontal="right" vertical="center"/>
    </xf>
    <xf numFmtId="170" fontId="3" fillId="0" borderId="9" xfId="0" applyNumberFormat="1" applyFont="1" applyFill="1" applyBorder="1" applyAlignment="1">
      <alignment horizontal="right" vertical="center"/>
    </xf>
    <xf numFmtId="167" fontId="3" fillId="7" borderId="24" xfId="0" applyNumberFormat="1" applyFont="1" applyFill="1" applyBorder="1" applyAlignment="1">
      <alignment horizontal="right" vertical="center"/>
    </xf>
    <xf numFmtId="170" fontId="3" fillId="7" borderId="0" xfId="0" applyNumberFormat="1" applyFont="1" applyFill="1" applyBorder="1" applyAlignment="1">
      <alignment horizontal="right"/>
    </xf>
    <xf numFmtId="0" fontId="3" fillId="7" borderId="0" xfId="0" applyFont="1" applyFill="1" applyBorder="1" applyAlignment="1">
      <alignment horizontal="right"/>
    </xf>
    <xf numFmtId="167" fontId="3" fillId="7" borderId="6" xfId="0" applyNumberFormat="1" applyFont="1" applyFill="1" applyBorder="1" applyAlignment="1">
      <alignment horizontal="right"/>
    </xf>
    <xf numFmtId="166" fontId="3" fillId="7" borderId="6" xfId="0" applyNumberFormat="1" applyFont="1" applyFill="1" applyBorder="1" applyAlignment="1">
      <alignment horizontal="right" vertical="center"/>
    </xf>
    <xf numFmtId="166" fontId="3" fillId="7" borderId="22" xfId="0" applyNumberFormat="1" applyFont="1" applyFill="1" applyBorder="1" applyAlignment="1">
      <alignment horizontal="right" vertical="center" textRotation="90"/>
    </xf>
    <xf numFmtId="0" fontId="0" fillId="7" borderId="6" xfId="0" applyFill="1" applyBorder="1" applyAlignment="1">
      <alignment horizontal="right" vertical="center" textRotation="90"/>
    </xf>
    <xf numFmtId="167" fontId="3" fillId="7" borderId="5" xfId="0" applyNumberFormat="1" applyFont="1" applyFill="1" applyBorder="1" applyAlignment="1">
      <alignment horizontal="right" vertical="center"/>
    </xf>
    <xf numFmtId="170" fontId="3" fillId="7" borderId="9" xfId="0" applyNumberFormat="1" applyFont="1" applyFill="1" applyBorder="1" applyAlignment="1">
      <alignment horizontal="right"/>
    </xf>
    <xf numFmtId="170" fontId="3" fillId="7" borderId="6" xfId="0" applyNumberFormat="1" applyFont="1" applyFill="1" applyBorder="1" applyAlignment="1">
      <alignment horizontal="right"/>
    </xf>
    <xf numFmtId="0" fontId="0" fillId="7" borderId="5" xfId="0" applyFill="1" applyBorder="1" applyAlignment="1">
      <alignment horizontal="right" vertical="center" textRotation="90"/>
    </xf>
    <xf numFmtId="166" fontId="3" fillId="7" borderId="9" xfId="0" applyNumberFormat="1" applyFont="1" applyFill="1" applyBorder="1" applyAlignment="1">
      <alignment horizontal="right"/>
    </xf>
    <xf numFmtId="166" fontId="3" fillId="7" borderId="7" xfId="0" applyNumberFormat="1" applyFont="1" applyFill="1" applyBorder="1" applyAlignment="1">
      <alignment horizontal="right"/>
    </xf>
    <xf numFmtId="166" fontId="3" fillId="7" borderId="6" xfId="0" applyNumberFormat="1" applyFont="1" applyFill="1" applyBorder="1" applyAlignment="1">
      <alignment horizontal="right"/>
    </xf>
    <xf numFmtId="0" fontId="0" fillId="7" borderId="6" xfId="0" applyFill="1" applyBorder="1" applyAlignment="1">
      <alignment horizontal="right" vertical="center" wrapText="1"/>
    </xf>
    <xf numFmtId="0" fontId="3" fillId="7" borderId="40" xfId="0" quotePrefix="1" applyFont="1" applyFill="1" applyBorder="1" applyAlignment="1">
      <alignment horizontal="center" vertical="center"/>
    </xf>
    <xf numFmtId="0" fontId="3" fillId="0" borderId="40" xfId="0" quotePrefix="1" applyFont="1" applyFill="1" applyBorder="1" applyAlignment="1">
      <alignment horizontal="center" vertical="center"/>
    </xf>
    <xf numFmtId="0" fontId="3" fillId="4" borderId="0" xfId="0" applyFont="1" applyFill="1" applyBorder="1" applyAlignment="1">
      <alignment wrapText="1"/>
    </xf>
    <xf numFmtId="0" fontId="0" fillId="4" borderId="0" xfId="0" applyFill="1" applyAlignment="1">
      <alignment wrapText="1"/>
    </xf>
    <xf numFmtId="164" fontId="2" fillId="8" borderId="25" xfId="0" applyNumberFormat="1" applyFont="1" applyFill="1" applyBorder="1" applyAlignment="1">
      <alignment horizontal="center" textRotation="90" wrapText="1"/>
    </xf>
    <xf numFmtId="176" fontId="3" fillId="0" borderId="5" xfId="0" applyNumberFormat="1" applyFont="1" applyFill="1" applyBorder="1" applyAlignment="1">
      <alignment horizontal="center" vertical="center"/>
    </xf>
    <xf numFmtId="164" fontId="3" fillId="8" borderId="37" xfId="0" applyNumberFormat="1" applyFont="1" applyFill="1" applyBorder="1" applyAlignment="1">
      <alignment horizontal="center" textRotation="90" wrapText="1"/>
    </xf>
    <xf numFmtId="164" fontId="3" fillId="8" borderId="25" xfId="0" applyNumberFormat="1" applyFont="1" applyFill="1" applyBorder="1" applyAlignment="1">
      <alignment horizontal="center" textRotation="90" wrapText="1"/>
    </xf>
    <xf numFmtId="165" fontId="3" fillId="8" borderId="25" xfId="0" applyNumberFormat="1" applyFont="1" applyFill="1" applyBorder="1" applyAlignment="1">
      <alignment horizontal="center" textRotation="90"/>
    </xf>
    <xf numFmtId="165" fontId="3" fillId="8" borderId="1" xfId="0" applyNumberFormat="1" applyFont="1" applyFill="1" applyBorder="1" applyAlignment="1">
      <alignment horizontal="center" textRotation="90"/>
    </xf>
    <xf numFmtId="166" fontId="3" fillId="8" borderId="25" xfId="0" applyNumberFormat="1" applyFont="1" applyFill="1" applyBorder="1" applyAlignment="1">
      <alignment horizontal="center" textRotation="90"/>
    </xf>
    <xf numFmtId="166" fontId="3" fillId="8" borderId="28" xfId="0" applyNumberFormat="1" applyFont="1" applyFill="1" applyBorder="1" applyAlignment="1">
      <alignment horizontal="center" textRotation="90"/>
    </xf>
    <xf numFmtId="165" fontId="3" fillId="8" borderId="37" xfId="0" applyNumberFormat="1" applyFont="1" applyFill="1" applyBorder="1" applyAlignment="1">
      <alignment horizontal="center" textRotation="90"/>
    </xf>
    <xf numFmtId="0" fontId="3" fillId="4" borderId="0" xfId="0" applyFont="1" applyFill="1" applyBorder="1" applyAlignment="1">
      <alignment wrapText="1"/>
    </xf>
    <xf numFmtId="166" fontId="3" fillId="7" borderId="25" xfId="0" applyNumberFormat="1" applyFont="1" applyFill="1" applyBorder="1" applyAlignment="1">
      <alignment horizontal="center" textRotation="90"/>
    </xf>
    <xf numFmtId="166" fontId="3" fillId="0" borderId="6" xfId="0" applyNumberFormat="1" applyFont="1" applyFill="1" applyBorder="1" applyAlignment="1">
      <alignment wrapText="1"/>
    </xf>
    <xf numFmtId="166" fontId="3" fillId="0" borderId="2" xfId="0" applyNumberFormat="1" applyFont="1" applyFill="1" applyBorder="1" applyAlignment="1"/>
    <xf numFmtId="167" fontId="3" fillId="0" borderId="9" xfId="0" applyNumberFormat="1" applyFont="1" applyFill="1" applyBorder="1" applyAlignment="1">
      <alignment wrapText="1"/>
    </xf>
    <xf numFmtId="166" fontId="3" fillId="0" borderId="3" xfId="0" applyNumberFormat="1" applyFont="1" applyFill="1" applyBorder="1" applyAlignment="1"/>
    <xf numFmtId="0" fontId="0" fillId="7" borderId="6" xfId="0" applyFill="1" applyBorder="1" applyAlignment="1">
      <alignment horizontal="center" vertical="center" textRotation="90"/>
    </xf>
    <xf numFmtId="167" fontId="3" fillId="7" borderId="22" xfId="0" applyNumberFormat="1"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7" borderId="6" xfId="0" applyFont="1" applyFill="1" applyBorder="1" applyAlignment="1">
      <alignment horizontal="right" vertical="center" textRotation="90"/>
    </xf>
    <xf numFmtId="167" fontId="3" fillId="7" borderId="9" xfId="0" applyNumberFormat="1" applyFont="1" applyFill="1" applyBorder="1" applyAlignment="1">
      <alignment horizontal="right" vertical="center"/>
    </xf>
    <xf numFmtId="16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textRotation="90"/>
    </xf>
    <xf numFmtId="166" fontId="3" fillId="0" borderId="0" xfId="0" applyNumberFormat="1" applyFont="1" applyFill="1" applyAlignment="1">
      <alignment horizontal="right"/>
    </xf>
    <xf numFmtId="172" fontId="5" fillId="7" borderId="3" xfId="0" applyNumberFormat="1" applyFont="1" applyFill="1" applyBorder="1" applyAlignment="1">
      <alignment horizontal="center" vertical="center"/>
    </xf>
    <xf numFmtId="167" fontId="5" fillId="7" borderId="5" xfId="0" applyNumberFormat="1" applyFont="1" applyFill="1" applyBorder="1" applyAlignment="1"/>
    <xf numFmtId="170" fontId="3" fillId="0" borderId="5" xfId="0" applyNumberFormat="1" applyFont="1" applyFill="1" applyBorder="1" applyAlignment="1">
      <alignment wrapText="1"/>
    </xf>
    <xf numFmtId="177" fontId="0" fillId="7" borderId="6" xfId="0" applyNumberFormat="1" applyFill="1" applyBorder="1" applyAlignment="1">
      <alignment horizontal="center" vertical="center"/>
    </xf>
    <xf numFmtId="177" fontId="0" fillId="7" borderId="6" xfId="0" applyNumberFormat="1" applyFill="1" applyBorder="1" applyAlignment="1">
      <alignment horizontal="center" vertical="center" textRotation="90"/>
    </xf>
    <xf numFmtId="0" fontId="0" fillId="7" borderId="6" xfId="0" applyFill="1" applyBorder="1" applyAlignment="1">
      <alignment horizontal="center" vertical="center" textRotation="90"/>
    </xf>
    <xf numFmtId="0" fontId="9" fillId="4" borderId="0" xfId="0" quotePrefix="1" applyNumberFormat="1" applyFont="1" applyFill="1" applyAlignment="1">
      <alignment horizontal="center" vertical="top"/>
    </xf>
    <xf numFmtId="0" fontId="9" fillId="4" borderId="0" xfId="0" applyFont="1" applyFill="1" applyAlignment="1"/>
    <xf numFmtId="0" fontId="9" fillId="4" borderId="0" xfId="0" applyFont="1" applyFill="1" applyBorder="1" applyAlignment="1">
      <alignment wrapText="1"/>
    </xf>
    <xf numFmtId="0" fontId="9" fillId="4" borderId="0" xfId="0" applyFont="1" applyFill="1" applyAlignment="1">
      <alignment wrapText="1"/>
    </xf>
    <xf numFmtId="0" fontId="10" fillId="0" borderId="0" xfId="0" applyFont="1"/>
    <xf numFmtId="177" fontId="0" fillId="7" borderId="9" xfId="0" applyNumberFormat="1" applyFill="1" applyBorder="1" applyAlignment="1">
      <alignment horizontal="center" vertical="center"/>
    </xf>
    <xf numFmtId="177" fontId="0" fillId="7" borderId="7" xfId="0" applyNumberFormat="1" applyFill="1" applyBorder="1" applyAlignment="1">
      <alignment horizontal="center" vertical="center" textRotation="90"/>
    </xf>
    <xf numFmtId="0" fontId="3" fillId="4" borderId="0" xfId="0" applyFont="1" applyFill="1" applyBorder="1" applyAlignment="1">
      <alignment wrapText="1"/>
    </xf>
    <xf numFmtId="0" fontId="0" fillId="0" borderId="6" xfId="0" applyBorder="1" applyAlignment="1">
      <alignment horizontal="center" vertical="center" textRotation="90"/>
    </xf>
    <xf numFmtId="164" fontId="3" fillId="7" borderId="22" xfId="0" applyNumberFormat="1" applyFont="1" applyFill="1" applyBorder="1" applyAlignment="1">
      <alignment horizontal="center" vertical="center" textRotation="90"/>
    </xf>
    <xf numFmtId="0" fontId="3" fillId="4" borderId="0" xfId="0" applyFont="1" applyFill="1" applyBorder="1" applyAlignment="1">
      <alignment wrapText="1"/>
    </xf>
    <xf numFmtId="166" fontId="3" fillId="7" borderId="0" xfId="0" applyNumberFormat="1" applyFont="1" applyFill="1" applyAlignment="1"/>
    <xf numFmtId="169" fontId="3" fillId="0" borderId="9" xfId="0" applyNumberFormat="1" applyFont="1" applyFill="1" applyBorder="1" applyAlignment="1"/>
    <xf numFmtId="0" fontId="11" fillId="4" borderId="0" xfId="1" applyFill="1"/>
    <xf numFmtId="176" fontId="3" fillId="0" borderId="9" xfId="0" applyNumberFormat="1" applyFont="1" applyFill="1" applyBorder="1" applyAlignment="1"/>
    <xf numFmtId="176" fontId="3" fillId="0" borderId="9" xfId="0" applyNumberFormat="1" applyFont="1" applyFill="1" applyBorder="1" applyAlignment="1">
      <alignment horizontal="center" vertical="center"/>
    </xf>
    <xf numFmtId="169" fontId="3" fillId="0" borderId="9" xfId="0" applyNumberFormat="1" applyFont="1" applyFill="1" applyBorder="1" applyAlignment="1">
      <alignment horizontal="right"/>
    </xf>
    <xf numFmtId="0" fontId="3" fillId="0" borderId="9" xfId="0" applyFont="1" applyFill="1" applyBorder="1" applyAlignment="1"/>
    <xf numFmtId="0" fontId="3" fillId="4" borderId="0" xfId="0" applyFont="1" applyFill="1" applyBorder="1" applyAlignment="1">
      <alignment wrapText="1"/>
    </xf>
    <xf numFmtId="0" fontId="0" fillId="0" borderId="6" xfId="0" applyFill="1" applyBorder="1" applyAlignment="1">
      <alignment vertical="center" textRotation="90"/>
    </xf>
    <xf numFmtId="0" fontId="3" fillId="4" borderId="0" xfId="0" applyFont="1" applyFill="1" applyBorder="1" applyAlignment="1">
      <alignment wrapText="1"/>
    </xf>
    <xf numFmtId="166" fontId="3" fillId="0" borderId="7" xfId="0" applyNumberFormat="1" applyFont="1" applyFill="1" applyBorder="1" applyAlignment="1"/>
    <xf numFmtId="0" fontId="0" fillId="0" borderId="7" xfId="0" applyBorder="1"/>
    <xf numFmtId="0" fontId="3" fillId="4" borderId="0" xfId="0" applyFont="1" applyFill="1" applyBorder="1" applyAlignment="1">
      <alignment wrapText="1"/>
    </xf>
    <xf numFmtId="0" fontId="0" fillId="4" borderId="0" xfId="0" applyFill="1" applyAlignment="1">
      <alignment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164" fontId="3" fillId="7" borderId="15" xfId="0" applyNumberFormat="1" applyFont="1" applyFill="1" applyBorder="1" applyAlignment="1">
      <alignment horizontal="center" vertical="center" textRotation="90"/>
    </xf>
    <xf numFmtId="0" fontId="0" fillId="7" borderId="15" xfId="0" applyFill="1" applyBorder="1" applyAlignment="1">
      <alignment horizontal="center" vertical="center" textRotation="90"/>
    </xf>
    <xf numFmtId="0" fontId="0" fillId="7" borderId="26" xfId="0" applyFill="1" applyBorder="1" applyAlignment="1">
      <alignment horizontal="center" vertical="center" textRotation="90"/>
    </xf>
    <xf numFmtId="0" fontId="3" fillId="2" borderId="27" xfId="0" applyFont="1" applyFill="1" applyBorder="1" applyAlignment="1">
      <alignment wrapText="1"/>
    </xf>
    <xf numFmtId="0" fontId="3" fillId="0" borderId="33" xfId="0" applyFont="1" applyBorder="1" applyAlignment="1">
      <alignment wrapText="1"/>
    </xf>
    <xf numFmtId="0" fontId="3" fillId="2" borderId="2" xfId="0" applyFont="1" applyFill="1" applyBorder="1" applyAlignment="1">
      <alignment wrapText="1"/>
    </xf>
    <xf numFmtId="0" fontId="3" fillId="0" borderId="15" xfId="0" applyFont="1" applyBorder="1" applyAlignment="1">
      <alignment wrapText="1"/>
    </xf>
    <xf numFmtId="0" fontId="3" fillId="8" borderId="36" xfId="0" applyFont="1" applyFill="1" applyBorder="1" applyAlignment="1">
      <alignment horizontal="center"/>
    </xf>
    <xf numFmtId="0" fontId="3" fillId="8" borderId="8" xfId="0" applyFont="1" applyFill="1" applyBorder="1" applyAlignment="1">
      <alignment horizontal="center"/>
    </xf>
    <xf numFmtId="0" fontId="3" fillId="8" borderId="35" xfId="0" applyFont="1" applyFill="1" applyBorder="1" applyAlignment="1">
      <alignment horizontal="center"/>
    </xf>
    <xf numFmtId="0" fontId="3" fillId="2" borderId="3" xfId="0" applyFont="1" applyFill="1" applyBorder="1" applyAlignment="1">
      <alignment wrapText="1"/>
    </xf>
    <xf numFmtId="0" fontId="3" fillId="0" borderId="26" xfId="0" applyFont="1" applyBorder="1" applyAlignment="1">
      <alignment wrapText="1"/>
    </xf>
    <xf numFmtId="170" fontId="3" fillId="7" borderId="6" xfId="0" applyNumberFormat="1" applyFont="1" applyFill="1" applyBorder="1" applyAlignment="1">
      <alignment horizontal="center" vertical="center" textRotation="90"/>
    </xf>
    <xf numFmtId="0" fontId="0" fillId="0" borderId="6" xfId="0" applyBorder="1" applyAlignment="1">
      <alignment horizontal="center" vertical="center" textRotation="90"/>
    </xf>
    <xf numFmtId="0" fontId="0" fillId="0" borderId="26" xfId="0" applyBorder="1" applyAlignment="1">
      <alignment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wrapText="1"/>
    </xf>
    <xf numFmtId="0" fontId="3" fillId="0" borderId="16" xfId="0" applyFont="1" applyBorder="1" applyAlignment="1">
      <alignment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2" borderId="30" xfId="0" applyFont="1" applyFill="1" applyBorder="1" applyAlignment="1">
      <alignment vertical="center" wrapText="1"/>
    </xf>
    <xf numFmtId="0" fontId="3" fillId="2" borderId="4" xfId="0" applyFont="1" applyFill="1" applyBorder="1" applyAlignment="1"/>
    <xf numFmtId="0" fontId="3" fillId="0" borderId="17" xfId="0" applyFont="1" applyBorder="1" applyAlignment="1"/>
    <xf numFmtId="0" fontId="3" fillId="0" borderId="16" xfId="0" applyFont="1" applyBorder="1" applyAlignment="1"/>
    <xf numFmtId="0" fontId="0" fillId="0" borderId="17" xfId="0" applyBorder="1" applyAlignment="1">
      <alignment wrapText="1"/>
    </xf>
    <xf numFmtId="0" fontId="0" fillId="0" borderId="16" xfId="0" applyBorder="1" applyAlignment="1">
      <alignment wrapText="1"/>
    </xf>
    <xf numFmtId="0" fontId="3" fillId="2" borderId="29" xfId="0" applyFont="1" applyFill="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0" fillId="0" borderId="15" xfId="0" applyBorder="1" applyAlignment="1">
      <alignment wrapText="1"/>
    </xf>
    <xf numFmtId="0" fontId="3" fillId="2" borderId="4" xfId="0" applyFont="1" applyFill="1" applyBorder="1" applyAlignment="1">
      <alignment horizontal="left" wrapText="1"/>
    </xf>
    <xf numFmtId="0" fontId="3" fillId="2" borderId="16" xfId="0" applyFont="1" applyFill="1" applyBorder="1" applyAlignment="1">
      <alignment horizontal="left" wrapText="1"/>
    </xf>
    <xf numFmtId="0" fontId="3" fillId="2" borderId="27"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2" borderId="29" xfId="0" applyFont="1" applyFill="1" applyBorder="1" applyAlignment="1">
      <alignment wrapText="1"/>
    </xf>
    <xf numFmtId="0" fontId="3" fillId="2" borderId="30" xfId="0" applyFont="1" applyFill="1" applyBorder="1" applyAlignment="1">
      <alignment wrapText="1"/>
    </xf>
    <xf numFmtId="0" fontId="3" fillId="2" borderId="31" xfId="0" applyFont="1" applyFill="1" applyBorder="1" applyAlignment="1">
      <alignment wrapText="1"/>
    </xf>
    <xf numFmtId="0" fontId="3" fillId="2" borderId="29" xfId="0" applyFont="1" applyFill="1" applyBorder="1" applyAlignment="1">
      <alignment vertical="top" wrapText="1"/>
    </xf>
    <xf numFmtId="0" fontId="3" fillId="0" borderId="30" xfId="0" applyFont="1" applyBorder="1" applyAlignment="1">
      <alignment wrapText="1"/>
    </xf>
    <xf numFmtId="0" fontId="1" fillId="3" borderId="11"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34" xfId="0" applyBorder="1" applyAlignment="1">
      <alignment horizontal="left" vertical="center"/>
    </xf>
    <xf numFmtId="0" fontId="3" fillId="0" borderId="17" xfId="0" applyFont="1" applyBorder="1" applyAlignment="1">
      <alignment wrapText="1"/>
    </xf>
    <xf numFmtId="0" fontId="3" fillId="0" borderId="31" xfId="0" applyFont="1" applyBorder="1" applyAlignment="1">
      <alignment wrapText="1"/>
    </xf>
    <xf numFmtId="0" fontId="0" fillId="0" borderId="33" xfId="0" applyBorder="1" applyAlignment="1">
      <alignment wrapText="1"/>
    </xf>
    <xf numFmtId="0" fontId="0" fillId="7" borderId="5" xfId="0" applyFill="1" applyBorder="1" applyAlignment="1">
      <alignment horizontal="center" vertical="center" textRotation="90"/>
    </xf>
    <xf numFmtId="164" fontId="3" fillId="7" borderId="22" xfId="0" applyNumberFormat="1" applyFont="1" applyFill="1" applyBorder="1" applyAlignment="1">
      <alignment horizontal="center" vertical="center" textRotation="90"/>
    </xf>
    <xf numFmtId="0" fontId="0" fillId="0" borderId="5" xfId="0" applyBorder="1" applyAlignment="1">
      <alignment horizontal="center" vertical="center" textRotation="90"/>
    </xf>
    <xf numFmtId="0" fontId="3" fillId="2" borderId="16" xfId="0" applyFont="1" applyFill="1" applyBorder="1" applyAlignment="1">
      <alignment wrapText="1"/>
    </xf>
    <xf numFmtId="0" fontId="0" fillId="7" borderId="2" xfId="0" applyFill="1" applyBorder="1" applyAlignment="1">
      <alignment horizontal="center" vertical="center" textRotation="90"/>
    </xf>
    <xf numFmtId="169" fontId="5" fillId="2" borderId="4" xfId="0" quotePrefix="1" applyNumberFormat="1" applyFont="1" applyFill="1" applyBorder="1" applyAlignment="1">
      <alignment vertical="center"/>
    </xf>
    <xf numFmtId="0" fontId="5" fillId="0" borderId="17" xfId="0" applyFont="1" applyBorder="1" applyAlignment="1"/>
    <xf numFmtId="0" fontId="5" fillId="0" borderId="16" xfId="0" applyFont="1" applyBorder="1" applyAlignment="1"/>
    <xf numFmtId="164" fontId="3" fillId="0" borderId="22" xfId="0" applyNumberFormat="1" applyFont="1" applyFill="1" applyBorder="1" applyAlignment="1">
      <alignment horizontal="center" vertical="center" textRotation="90"/>
    </xf>
    <xf numFmtId="164" fontId="3" fillId="0" borderId="6" xfId="0" applyNumberFormat="1" applyFont="1" applyFill="1" applyBorder="1" applyAlignment="1">
      <alignment horizontal="center" vertical="center" textRotation="90"/>
    </xf>
    <xf numFmtId="0" fontId="0" fillId="0" borderId="6" xfId="0" applyFill="1" applyBorder="1" applyAlignment="1">
      <alignment horizontal="center" vertical="center" textRotation="90"/>
    </xf>
    <xf numFmtId="0" fontId="0" fillId="0" borderId="5" xfId="0" applyFill="1" applyBorder="1" applyAlignment="1">
      <alignment horizontal="center" vertical="center" textRotation="90"/>
    </xf>
    <xf numFmtId="166" fontId="3" fillId="0" borderId="7" xfId="0" applyNumberFormat="1" applyFont="1" applyFill="1" applyBorder="1" applyAlignment="1">
      <alignment horizontal="center"/>
    </xf>
    <xf numFmtId="166" fontId="3" fillId="0" borderId="6" xfId="0" applyNumberFormat="1" applyFont="1" applyFill="1" applyBorder="1" applyAlignment="1">
      <alignment horizontal="center"/>
    </xf>
  </cellXfs>
  <cellStyles count="2">
    <cellStyle name="Hyperlink" xfId="1" builtinId="8"/>
    <cellStyle name="Standard" xfId="0" builtinId="0"/>
  </cellStyles>
  <dxfs count="0"/>
  <tableStyles count="0" defaultTableStyle="TableStyleMedium9" defaultPivotStyle="PivotStyleLight16"/>
  <colors>
    <mruColors>
      <color rgb="FFF2F2F2"/>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06.safelinks.protection.outlook.com/?url=https%3A%2F%2Fenerginet.dk%2FEl%2FGron-el%2FOprindelsesgarantier%2FOprindelsesgarantier-Gebyrer&amp;data=04%7C01%7Candrea%40aib-net.org%7C2282eca9705e4aabbab708d9b309b0ed%7C68e16cffde8344d48978ee637d1bf30d%7C0%7C0%7C637737677358517480%7CUnknown%7CTWFpbGZsb3d8eyJWIjoiMC4wLjAwMDAiLCJQIjoiV2luMzIiLCJBTiI6Ik1haWwiLCJXVCI6Mn0%3D%7C3000&amp;sdata=1ABpUQ9X7pKh0hcqRd2wuyDo83%2F8H6JXUzI%2Fy8XX6mA%3D&amp;reserved=0"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15"/>
  <sheetViews>
    <sheetView tabSelected="1" zoomScaleNormal="100" zoomScaleSheetLayoutView="75" workbookViewId="0">
      <pane xSplit="4" ySplit="2" topLeftCell="O18" activePane="bottomRight" state="frozen"/>
      <selection pane="topRight" activeCell="E1" sqref="E1"/>
      <selection pane="bottomLeft" activeCell="A3" sqref="A3"/>
      <selection pane="bottomRight" activeCell="P76" sqref="P76"/>
    </sheetView>
  </sheetViews>
  <sheetFormatPr baseColWidth="10" defaultColWidth="9.140625" defaultRowHeight="15" x14ac:dyDescent="0.25"/>
  <cols>
    <col min="1" max="1" width="12" style="23" customWidth="1"/>
    <col min="2" max="2" width="15.85546875" style="24" customWidth="1"/>
    <col min="3" max="3" width="6.140625" style="23" customWidth="1"/>
    <col min="4" max="4" width="44.28515625" style="23" customWidth="1"/>
    <col min="5" max="5" width="12" style="27" customWidth="1"/>
    <col min="6" max="6" width="5.5703125" style="27" customWidth="1"/>
    <col min="7" max="7" width="10.28515625" style="45" customWidth="1"/>
    <col min="8" max="8" width="6.5703125" style="45" bestFit="1" customWidth="1"/>
    <col min="9" max="9" width="5" style="30" customWidth="1"/>
    <col min="10" max="10" width="6.5703125" style="45" customWidth="1"/>
    <col min="11" max="11" width="11.140625" style="45" customWidth="1"/>
    <col min="12" max="12" width="10.85546875" style="86" customWidth="1"/>
    <col min="13" max="13" width="10.5703125" style="86" customWidth="1"/>
    <col min="14" max="14" width="9.7109375" style="29" customWidth="1"/>
    <col min="15" max="15" width="8" style="28" customWidth="1"/>
    <col min="16" max="16" width="10" style="30" customWidth="1"/>
    <col min="17" max="17" width="10.5703125" style="29" customWidth="1"/>
    <col min="18" max="18" width="9.42578125" style="29" customWidth="1"/>
    <col min="19" max="19" width="5.42578125" style="29" customWidth="1"/>
    <col min="20" max="20" width="11" style="29" customWidth="1"/>
    <col min="21" max="21" width="7" style="30" customWidth="1"/>
    <col min="22" max="22" width="9.5703125" style="30" customWidth="1"/>
    <col min="23" max="23" width="8" style="30" bestFit="1" customWidth="1"/>
    <col min="24" max="24" width="10.42578125" customWidth="1"/>
    <col min="25" max="25" width="9.7109375" style="29" customWidth="1"/>
    <col min="26" max="26" width="5" style="30" hidden="1" customWidth="1"/>
    <col min="27" max="27" width="10" style="29" customWidth="1"/>
    <col min="28" max="28" width="12.28515625" style="29" customWidth="1"/>
    <col min="29" max="29" width="11" style="144" customWidth="1"/>
    <col min="30" max="31" width="9.85546875" style="30" customWidth="1"/>
    <col min="32" max="33" width="4.7109375" style="29" customWidth="1"/>
    <col min="34" max="34" width="9" style="29" bestFit="1" customWidth="1"/>
    <col min="35" max="35" width="9.85546875" style="30" customWidth="1"/>
    <col min="36" max="36" width="10.42578125" customWidth="1"/>
    <col min="37" max="37" width="9.140625" customWidth="1"/>
  </cols>
  <sheetData>
    <row r="1" spans="1:35" ht="20.25" customHeight="1" thickBot="1" x14ac:dyDescent="0.3">
      <c r="A1" s="283" t="s">
        <v>165</v>
      </c>
      <c r="B1" s="284"/>
      <c r="C1" s="284"/>
      <c r="D1" s="284"/>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6"/>
    </row>
    <row r="2" spans="1:35" ht="102" customHeight="1" thickBot="1" x14ac:dyDescent="0.35">
      <c r="A2" s="3"/>
      <c r="B2" s="4"/>
      <c r="C2" s="5"/>
      <c r="D2" s="5"/>
      <c r="E2" s="184" t="s">
        <v>27</v>
      </c>
      <c r="F2" s="184" t="s">
        <v>66</v>
      </c>
      <c r="G2" s="184" t="s">
        <v>65</v>
      </c>
      <c r="H2" s="184" t="s">
        <v>67</v>
      </c>
      <c r="I2" s="184" t="s">
        <v>115</v>
      </c>
      <c r="J2" s="184" t="s">
        <v>115</v>
      </c>
      <c r="K2" s="184" t="s">
        <v>100</v>
      </c>
      <c r="L2" s="184" t="s">
        <v>99</v>
      </c>
      <c r="M2" s="184" t="s">
        <v>97</v>
      </c>
      <c r="N2" s="184" t="s">
        <v>23</v>
      </c>
      <c r="O2" s="184" t="s">
        <v>116</v>
      </c>
      <c r="P2" s="184" t="s">
        <v>15</v>
      </c>
      <c r="Q2" s="184" t="s">
        <v>30</v>
      </c>
      <c r="R2" s="184" t="s">
        <v>29</v>
      </c>
      <c r="S2" s="184" t="s">
        <v>123</v>
      </c>
      <c r="T2" s="184" t="s">
        <v>88</v>
      </c>
      <c r="U2" s="184" t="s">
        <v>117</v>
      </c>
      <c r="V2" s="184" t="s">
        <v>13</v>
      </c>
      <c r="W2" s="184" t="s">
        <v>151</v>
      </c>
      <c r="X2" s="184" t="s">
        <v>137</v>
      </c>
      <c r="Y2" s="184" t="s">
        <v>33</v>
      </c>
      <c r="Z2" s="184" t="s">
        <v>0</v>
      </c>
      <c r="AA2" s="184" t="s">
        <v>26</v>
      </c>
      <c r="AB2" s="184" t="s">
        <v>31</v>
      </c>
      <c r="AC2" s="184" t="s">
        <v>0</v>
      </c>
      <c r="AD2" s="184" t="s">
        <v>142</v>
      </c>
      <c r="AE2" s="184" t="s">
        <v>146</v>
      </c>
      <c r="AF2" s="184" t="s">
        <v>32</v>
      </c>
      <c r="AG2" s="184" t="s">
        <v>122</v>
      </c>
      <c r="AH2" s="184" t="s">
        <v>16</v>
      </c>
      <c r="AI2" s="184" t="s">
        <v>28</v>
      </c>
    </row>
    <row r="3" spans="1:35" s="2" customFormat="1" ht="123" customHeight="1" thickBot="1" x14ac:dyDescent="0.3">
      <c r="A3" s="25" t="s">
        <v>61</v>
      </c>
      <c r="B3" s="6"/>
      <c r="C3" s="7"/>
      <c r="D3" s="7"/>
      <c r="E3" s="186" t="s">
        <v>62</v>
      </c>
      <c r="F3" s="187" t="s">
        <v>62</v>
      </c>
      <c r="G3" s="186" t="s">
        <v>62</v>
      </c>
      <c r="H3" s="186" t="s">
        <v>127</v>
      </c>
      <c r="I3" s="188"/>
      <c r="J3" s="186" t="s">
        <v>62</v>
      </c>
      <c r="K3" s="188" t="s">
        <v>98</v>
      </c>
      <c r="L3" s="186" t="s">
        <v>63</v>
      </c>
      <c r="M3" s="188" t="s">
        <v>98</v>
      </c>
      <c r="N3" s="189" t="s">
        <v>63</v>
      </c>
      <c r="O3" s="188" t="s">
        <v>63</v>
      </c>
      <c r="P3" s="188" t="s">
        <v>63</v>
      </c>
      <c r="Q3" s="194" t="s">
        <v>64</v>
      </c>
      <c r="R3" s="190" t="s">
        <v>141</v>
      </c>
      <c r="S3" s="188" t="s">
        <v>158</v>
      </c>
      <c r="T3" s="188" t="s">
        <v>63</v>
      </c>
      <c r="U3" s="188" t="s">
        <v>98</v>
      </c>
      <c r="V3" s="188" t="s">
        <v>79</v>
      </c>
      <c r="W3" s="191" t="s">
        <v>63</v>
      </c>
      <c r="X3" s="191" t="s">
        <v>63</v>
      </c>
      <c r="Y3" s="186" t="s">
        <v>62</v>
      </c>
      <c r="Z3" s="188" t="s">
        <v>127</v>
      </c>
      <c r="AA3" s="188" t="s">
        <v>63</v>
      </c>
      <c r="AB3" s="188" t="s">
        <v>63</v>
      </c>
      <c r="AC3" s="188" t="s">
        <v>63</v>
      </c>
      <c r="AD3" s="190" t="s">
        <v>63</v>
      </c>
      <c r="AE3" s="188" t="s">
        <v>98</v>
      </c>
      <c r="AF3" s="192" t="s">
        <v>62</v>
      </c>
      <c r="AG3" s="188" t="s">
        <v>62</v>
      </c>
      <c r="AH3" s="188" t="s">
        <v>130</v>
      </c>
      <c r="AI3" s="190" t="s">
        <v>63</v>
      </c>
    </row>
    <row r="4" spans="1:35" ht="30" customHeight="1" x14ac:dyDescent="0.25">
      <c r="A4" s="8" t="s">
        <v>39</v>
      </c>
      <c r="B4" s="9" t="s">
        <v>89</v>
      </c>
      <c r="C4" s="10"/>
      <c r="D4" s="10"/>
      <c r="E4" s="50"/>
      <c r="F4" s="238" t="s">
        <v>46</v>
      </c>
      <c r="G4" s="143"/>
      <c r="H4" s="238" t="s">
        <v>46</v>
      </c>
      <c r="I4" s="291" t="s">
        <v>163</v>
      </c>
      <c r="J4" s="291" t="s">
        <v>46</v>
      </c>
      <c r="K4" s="99"/>
      <c r="L4" s="83"/>
      <c r="M4" s="109"/>
      <c r="N4" s="222"/>
      <c r="O4" s="132"/>
      <c r="P4" s="94"/>
      <c r="Q4" s="50"/>
      <c r="R4" s="50"/>
      <c r="S4" s="291" t="s">
        <v>46</v>
      </c>
      <c r="T4" s="115"/>
      <c r="U4" s="291" t="s">
        <v>46</v>
      </c>
      <c r="V4" s="51"/>
      <c r="W4" s="298"/>
      <c r="X4" s="51"/>
      <c r="Y4" s="53"/>
      <c r="Z4" s="238" t="s">
        <v>126</v>
      </c>
      <c r="AA4" s="200"/>
      <c r="AB4" s="52"/>
      <c r="AC4" s="154">
        <v>1000</v>
      </c>
      <c r="AD4" s="137"/>
      <c r="AE4" s="146"/>
      <c r="AF4" s="240" t="s">
        <v>134</v>
      </c>
      <c r="AG4" s="238" t="s">
        <v>46</v>
      </c>
      <c r="AH4" s="170"/>
      <c r="AI4" s="137"/>
    </row>
    <row r="5" spans="1:35" ht="15" hidden="1" customHeight="1" x14ac:dyDescent="0.3">
      <c r="A5" s="11"/>
      <c r="B5" s="12" t="s">
        <v>59</v>
      </c>
      <c r="C5" s="13"/>
      <c r="D5" s="13"/>
      <c r="E5" s="55"/>
      <c r="F5" s="239"/>
      <c r="G5" s="72"/>
      <c r="H5" s="239"/>
      <c r="I5" s="253"/>
      <c r="J5" s="253"/>
      <c r="K5" s="100"/>
      <c r="L5" s="84"/>
      <c r="M5" s="110"/>
      <c r="N5" s="221"/>
      <c r="O5" s="128"/>
      <c r="P5" s="50"/>
      <c r="Q5" s="55"/>
      <c r="R5" s="55"/>
      <c r="S5" s="253"/>
      <c r="T5" s="116"/>
      <c r="U5" s="253"/>
      <c r="V5" s="56"/>
      <c r="W5" s="299"/>
      <c r="X5" s="56"/>
      <c r="Y5" s="58"/>
      <c r="Z5" s="239"/>
      <c r="AA5" s="201"/>
      <c r="AB5" s="57"/>
      <c r="AC5" s="149"/>
      <c r="AD5" s="138"/>
      <c r="AE5" s="146"/>
      <c r="AF5" s="241"/>
      <c r="AG5" s="239"/>
      <c r="AH5" s="171"/>
      <c r="AI5" s="138"/>
    </row>
    <row r="6" spans="1:35" ht="15" customHeight="1" x14ac:dyDescent="0.25">
      <c r="A6" s="269" t="s">
        <v>22</v>
      </c>
      <c r="B6" s="255" t="s">
        <v>18</v>
      </c>
      <c r="C6" s="243" t="s">
        <v>78</v>
      </c>
      <c r="D6" s="244"/>
      <c r="E6" s="79"/>
      <c r="F6" s="239"/>
      <c r="G6" s="72"/>
      <c r="H6" s="239"/>
      <c r="I6" s="253"/>
      <c r="J6" s="253"/>
      <c r="K6" s="100"/>
      <c r="L6" s="61"/>
      <c r="M6" s="110"/>
      <c r="N6" s="59">
        <v>24</v>
      </c>
      <c r="O6" s="133"/>
      <c r="P6" s="69">
        <v>200</v>
      </c>
      <c r="Q6" s="59"/>
      <c r="R6" s="59">
        <v>120</v>
      </c>
      <c r="S6" s="253"/>
      <c r="T6" s="59">
        <f>50000*T80</f>
        <v>339.5</v>
      </c>
      <c r="U6" s="253"/>
      <c r="V6" s="56"/>
      <c r="W6" s="299"/>
      <c r="X6" s="56"/>
      <c r="Y6" s="60"/>
      <c r="Z6" s="239"/>
      <c r="AA6" s="202"/>
      <c r="AB6" s="52"/>
      <c r="AC6" s="52"/>
      <c r="AD6" s="137"/>
      <c r="AE6" s="146"/>
      <c r="AF6" s="241"/>
      <c r="AG6" s="239"/>
      <c r="AH6" s="171"/>
      <c r="AI6" s="137"/>
    </row>
    <row r="7" spans="1:35" x14ac:dyDescent="0.25">
      <c r="A7" s="263"/>
      <c r="B7" s="256"/>
      <c r="C7" s="245" t="s">
        <v>76</v>
      </c>
      <c r="D7" s="246"/>
      <c r="E7" s="61"/>
      <c r="F7" s="239"/>
      <c r="G7" s="72"/>
      <c r="H7" s="239"/>
      <c r="I7" s="253"/>
      <c r="J7" s="253"/>
      <c r="K7" s="59">
        <f>K80*50</f>
        <v>6.6395</v>
      </c>
      <c r="L7" s="210"/>
      <c r="M7" s="110"/>
      <c r="N7" s="128"/>
      <c r="O7" s="128"/>
      <c r="P7" s="50"/>
      <c r="Q7" s="61"/>
      <c r="R7" s="61"/>
      <c r="S7" s="253"/>
      <c r="T7" s="116"/>
      <c r="U7" s="253"/>
      <c r="V7" s="56"/>
      <c r="W7" s="299"/>
      <c r="X7" s="56"/>
      <c r="Y7" s="59">
        <v>100</v>
      </c>
      <c r="Z7" s="239"/>
      <c r="AA7" s="202"/>
      <c r="AB7" s="52"/>
      <c r="AC7" s="52"/>
      <c r="AD7" s="137"/>
      <c r="AE7" s="146"/>
      <c r="AF7" s="241"/>
      <c r="AG7" s="239"/>
      <c r="AH7" s="171"/>
      <c r="AI7" s="137"/>
    </row>
    <row r="8" spans="1:35" x14ac:dyDescent="0.25">
      <c r="A8" s="263"/>
      <c r="B8" s="256"/>
      <c r="C8" s="245" t="s">
        <v>77</v>
      </c>
      <c r="D8" s="246"/>
      <c r="E8" s="61"/>
      <c r="F8" s="239"/>
      <c r="G8" s="72"/>
      <c r="H8" s="239"/>
      <c r="I8" s="253"/>
      <c r="J8" s="253"/>
      <c r="K8" s="102"/>
      <c r="L8" s="210"/>
      <c r="M8" s="110"/>
      <c r="N8" s="128"/>
      <c r="O8" s="128"/>
      <c r="P8" s="50"/>
      <c r="Q8" s="61"/>
      <c r="R8" s="61"/>
      <c r="S8" s="253"/>
      <c r="T8" s="116"/>
      <c r="U8" s="253"/>
      <c r="V8" s="56"/>
      <c r="W8" s="299"/>
      <c r="X8" s="56"/>
      <c r="Y8" s="59">
        <v>200</v>
      </c>
      <c r="Z8" s="239"/>
      <c r="AA8" s="202"/>
      <c r="AB8" s="52"/>
      <c r="AC8" s="52"/>
      <c r="AD8" s="137"/>
      <c r="AE8" s="146"/>
      <c r="AF8" s="241"/>
      <c r="AG8" s="239"/>
      <c r="AH8" s="171"/>
      <c r="AI8" s="137"/>
    </row>
    <row r="9" spans="1:35" x14ac:dyDescent="0.25">
      <c r="A9" s="263"/>
      <c r="B9" s="256"/>
      <c r="C9" s="245" t="s">
        <v>107</v>
      </c>
      <c r="D9" s="272"/>
      <c r="E9" s="61"/>
      <c r="F9" s="239"/>
      <c r="G9" s="72"/>
      <c r="H9" s="239"/>
      <c r="I9" s="253"/>
      <c r="J9" s="253"/>
      <c r="K9" s="59">
        <f>K80*100</f>
        <v>13.279</v>
      </c>
      <c r="L9" s="210"/>
      <c r="M9" s="110"/>
      <c r="N9" s="128"/>
      <c r="O9" s="128"/>
      <c r="P9" s="50"/>
      <c r="Q9" s="61"/>
      <c r="R9" s="61"/>
      <c r="S9" s="253"/>
      <c r="T9" s="116"/>
      <c r="U9" s="253"/>
      <c r="V9" s="56"/>
      <c r="W9" s="299"/>
      <c r="X9" s="56"/>
      <c r="Y9" s="50"/>
      <c r="Z9" s="239"/>
      <c r="AA9" s="202"/>
      <c r="AB9" s="52"/>
      <c r="AC9" s="52"/>
      <c r="AD9" s="137"/>
      <c r="AE9" s="146"/>
      <c r="AF9" s="241"/>
      <c r="AG9" s="239"/>
      <c r="AH9" s="171"/>
      <c r="AI9" s="137"/>
    </row>
    <row r="10" spans="1:35" x14ac:dyDescent="0.25">
      <c r="A10" s="263"/>
      <c r="B10" s="256"/>
      <c r="C10" s="245" t="s">
        <v>108</v>
      </c>
      <c r="D10" s="272"/>
      <c r="E10" s="61"/>
      <c r="F10" s="239"/>
      <c r="G10" s="72"/>
      <c r="H10" s="239"/>
      <c r="I10" s="253"/>
      <c r="J10" s="253"/>
      <c r="K10" s="59">
        <f>K80*200</f>
        <v>26.558</v>
      </c>
      <c r="L10" s="210"/>
      <c r="M10" s="110"/>
      <c r="N10" s="128"/>
      <c r="O10" s="128"/>
      <c r="P10" s="50"/>
      <c r="Q10" s="61"/>
      <c r="R10" s="61"/>
      <c r="S10" s="253"/>
      <c r="T10" s="116"/>
      <c r="U10" s="253"/>
      <c r="V10" s="56"/>
      <c r="W10" s="299"/>
      <c r="X10" s="56"/>
      <c r="Y10" s="50"/>
      <c r="Z10" s="239"/>
      <c r="AA10" s="202"/>
      <c r="AB10" s="52"/>
      <c r="AC10" s="52"/>
      <c r="AD10" s="137"/>
      <c r="AE10" s="146"/>
      <c r="AF10" s="241"/>
      <c r="AG10" s="239"/>
      <c r="AH10" s="171"/>
      <c r="AI10" s="137"/>
    </row>
    <row r="11" spans="1:35" x14ac:dyDescent="0.25">
      <c r="A11" s="263"/>
      <c r="B11" s="256"/>
      <c r="C11" s="245" t="s">
        <v>156</v>
      </c>
      <c r="D11" s="272"/>
      <c r="E11" s="61"/>
      <c r="F11" s="239"/>
      <c r="G11" s="72"/>
      <c r="H11" s="239"/>
      <c r="I11" s="253"/>
      <c r="J11" s="253"/>
      <c r="K11" s="59"/>
      <c r="L11" s="59">
        <v>100</v>
      </c>
      <c r="M11" s="199"/>
      <c r="N11" s="128"/>
      <c r="O11" s="128"/>
      <c r="P11" s="50"/>
      <c r="Q11" s="61"/>
      <c r="R11" s="61"/>
      <c r="S11" s="253"/>
      <c r="T11" s="116"/>
      <c r="U11" s="253"/>
      <c r="V11" s="56"/>
      <c r="W11" s="299"/>
      <c r="X11" s="56"/>
      <c r="Y11" s="50"/>
      <c r="Z11" s="239"/>
      <c r="AA11" s="202"/>
      <c r="AB11" s="52"/>
      <c r="AC11" s="52"/>
      <c r="AD11" s="137"/>
      <c r="AE11" s="146"/>
      <c r="AF11" s="241"/>
      <c r="AG11" s="239"/>
      <c r="AH11" s="171"/>
      <c r="AI11" s="137"/>
    </row>
    <row r="12" spans="1:35" x14ac:dyDescent="0.25">
      <c r="A12" s="263"/>
      <c r="B12" s="256"/>
      <c r="C12" s="245" t="s">
        <v>109</v>
      </c>
      <c r="D12" s="272"/>
      <c r="E12" s="61"/>
      <c r="F12" s="239"/>
      <c r="G12" s="72"/>
      <c r="H12" s="239"/>
      <c r="I12" s="253"/>
      <c r="J12" s="253"/>
      <c r="K12" s="59">
        <f>K80*500</f>
        <v>66.394999999999996</v>
      </c>
      <c r="L12" s="210"/>
      <c r="M12" s="110"/>
      <c r="N12" s="128"/>
      <c r="O12" s="128"/>
      <c r="P12" s="50"/>
      <c r="Q12" s="61"/>
      <c r="R12" s="61"/>
      <c r="S12" s="253"/>
      <c r="T12" s="116"/>
      <c r="U12" s="253"/>
      <c r="V12" s="56"/>
      <c r="W12" s="299"/>
      <c r="X12" s="56"/>
      <c r="Y12" s="50"/>
      <c r="Z12" s="239"/>
      <c r="AA12" s="202"/>
      <c r="AB12" s="52"/>
      <c r="AC12" s="52"/>
      <c r="AD12" s="137"/>
      <c r="AE12" s="146"/>
      <c r="AF12" s="241"/>
      <c r="AG12" s="239"/>
      <c r="AH12" s="171"/>
      <c r="AI12" s="137"/>
    </row>
    <row r="13" spans="1:35" x14ac:dyDescent="0.25">
      <c r="A13" s="263"/>
      <c r="B13" s="256"/>
      <c r="C13" s="245" t="s">
        <v>155</v>
      </c>
      <c r="D13" s="272"/>
      <c r="E13" s="61"/>
      <c r="F13" s="239"/>
      <c r="G13" s="72"/>
      <c r="H13" s="239"/>
      <c r="I13" s="253"/>
      <c r="J13" s="253"/>
      <c r="K13" s="59"/>
      <c r="L13" s="218">
        <v>200</v>
      </c>
      <c r="M13" s="199"/>
      <c r="N13" s="128"/>
      <c r="O13" s="128"/>
      <c r="P13" s="50"/>
      <c r="Q13" s="61"/>
      <c r="R13" s="61"/>
      <c r="S13" s="253"/>
      <c r="T13" s="116"/>
      <c r="U13" s="253"/>
      <c r="V13" s="56"/>
      <c r="W13" s="299"/>
      <c r="X13" s="56"/>
      <c r="Y13" s="50"/>
      <c r="Z13" s="239"/>
      <c r="AA13" s="202"/>
      <c r="AB13" s="52"/>
      <c r="AC13" s="52"/>
      <c r="AD13" s="137"/>
      <c r="AE13" s="146"/>
      <c r="AF13" s="241"/>
      <c r="AG13" s="239"/>
      <c r="AH13" s="171"/>
      <c r="AI13" s="137"/>
    </row>
    <row r="14" spans="1:35" ht="15" customHeight="1" x14ac:dyDescent="0.25">
      <c r="A14" s="263"/>
      <c r="B14" s="256"/>
      <c r="C14" s="245" t="s">
        <v>110</v>
      </c>
      <c r="D14" s="272"/>
      <c r="E14" s="61"/>
      <c r="F14" s="239"/>
      <c r="G14" s="72"/>
      <c r="H14" s="239"/>
      <c r="I14" s="253"/>
      <c r="J14" s="253"/>
      <c r="K14" s="59">
        <f>K80*8000</f>
        <v>1062.32</v>
      </c>
      <c r="L14" s="210"/>
      <c r="M14" s="110"/>
      <c r="N14" s="128"/>
      <c r="O14" s="128"/>
      <c r="P14" s="50"/>
      <c r="Q14" s="61"/>
      <c r="R14" s="61"/>
      <c r="S14" s="253"/>
      <c r="T14" s="116"/>
      <c r="U14" s="253"/>
      <c r="V14" s="56"/>
      <c r="W14" s="299"/>
      <c r="X14" s="56"/>
      <c r="Y14" s="50"/>
      <c r="Z14" s="239"/>
      <c r="AA14" s="202"/>
      <c r="AB14" s="52"/>
      <c r="AC14" s="52"/>
      <c r="AD14" s="137"/>
      <c r="AE14" s="146"/>
      <c r="AF14" s="241"/>
      <c r="AG14" s="239"/>
      <c r="AH14" s="171"/>
      <c r="AI14" s="137"/>
    </row>
    <row r="15" spans="1:35" ht="15" customHeight="1" x14ac:dyDescent="0.25">
      <c r="A15" s="263"/>
      <c r="B15" s="256"/>
      <c r="C15" s="245" t="s">
        <v>111</v>
      </c>
      <c r="D15" s="272"/>
      <c r="E15" s="61"/>
      <c r="F15" s="239"/>
      <c r="G15" s="72"/>
      <c r="H15" s="239"/>
      <c r="I15" s="253"/>
      <c r="J15" s="253"/>
      <c r="K15" s="59">
        <f>K80*18000</f>
        <v>2390.2199999999998</v>
      </c>
      <c r="L15" s="210"/>
      <c r="M15" s="110"/>
      <c r="N15" s="128"/>
      <c r="O15" s="128"/>
      <c r="P15" s="50"/>
      <c r="Q15" s="61"/>
      <c r="R15" s="61"/>
      <c r="S15" s="253"/>
      <c r="T15" s="116"/>
      <c r="U15" s="253"/>
      <c r="V15" s="56"/>
      <c r="W15" s="299"/>
      <c r="X15" s="56"/>
      <c r="Y15" s="50"/>
      <c r="Z15" s="239"/>
      <c r="AA15" s="202"/>
      <c r="AB15" s="52"/>
      <c r="AC15" s="52"/>
      <c r="AD15" s="137"/>
      <c r="AE15" s="146"/>
      <c r="AF15" s="241"/>
      <c r="AG15" s="239"/>
      <c r="AH15" s="171"/>
      <c r="AI15" s="137"/>
    </row>
    <row r="16" spans="1:35" x14ac:dyDescent="0.25">
      <c r="A16" s="263"/>
      <c r="B16" s="256"/>
      <c r="C16" s="245" t="s">
        <v>157</v>
      </c>
      <c r="D16" s="272"/>
      <c r="E16" s="61"/>
      <c r="F16" s="239"/>
      <c r="G16" s="72"/>
      <c r="H16" s="239"/>
      <c r="I16" s="253"/>
      <c r="J16" s="253"/>
      <c r="K16" s="50"/>
      <c r="L16" s="218">
        <v>500</v>
      </c>
      <c r="M16" s="199"/>
      <c r="N16" s="128"/>
      <c r="O16" s="128"/>
      <c r="P16" s="50"/>
      <c r="Q16" s="61"/>
      <c r="R16" s="61"/>
      <c r="S16" s="253"/>
      <c r="T16" s="116"/>
      <c r="U16" s="253"/>
      <c r="V16" s="56"/>
      <c r="W16" s="299"/>
      <c r="X16" s="56"/>
      <c r="Y16" s="50"/>
      <c r="Z16" s="239"/>
      <c r="AA16" s="202"/>
      <c r="AB16" s="52"/>
      <c r="AC16" s="52"/>
      <c r="AD16" s="137"/>
      <c r="AE16" s="146"/>
      <c r="AF16" s="241"/>
      <c r="AG16" s="239"/>
      <c r="AH16" s="171"/>
      <c r="AI16" s="137"/>
    </row>
    <row r="17" spans="1:35" ht="15" customHeight="1" x14ac:dyDescent="0.25">
      <c r="A17" s="263"/>
      <c r="B17" s="256"/>
      <c r="C17" s="245" t="s">
        <v>154</v>
      </c>
      <c r="D17" s="272"/>
      <c r="E17" s="61"/>
      <c r="F17" s="239"/>
      <c r="G17" s="72"/>
      <c r="H17" s="239"/>
      <c r="I17" s="253"/>
      <c r="J17" s="253"/>
      <c r="K17" s="50"/>
      <c r="L17" s="218">
        <v>1000</v>
      </c>
      <c r="M17" s="199"/>
      <c r="N17" s="128"/>
      <c r="O17" s="128"/>
      <c r="P17" s="50"/>
      <c r="Q17" s="61"/>
      <c r="R17" s="61"/>
      <c r="S17" s="253"/>
      <c r="T17" s="116"/>
      <c r="U17" s="253"/>
      <c r="V17" s="56"/>
      <c r="W17" s="299"/>
      <c r="X17" s="56"/>
      <c r="Y17" s="50"/>
      <c r="Z17" s="239"/>
      <c r="AA17" s="202"/>
      <c r="AB17" s="52"/>
      <c r="AC17" s="52"/>
      <c r="AD17" s="137"/>
      <c r="AE17" s="146"/>
      <c r="AF17" s="241"/>
      <c r="AG17" s="239"/>
      <c r="AH17" s="171"/>
      <c r="AI17" s="137"/>
    </row>
    <row r="18" spans="1:35" ht="15" customHeight="1" x14ac:dyDescent="0.25">
      <c r="A18" s="263"/>
      <c r="B18" s="256"/>
      <c r="C18" s="250" t="s">
        <v>153</v>
      </c>
      <c r="D18" s="254"/>
      <c r="E18" s="61"/>
      <c r="F18" s="239"/>
      <c r="G18" s="72"/>
      <c r="H18" s="239"/>
      <c r="I18" s="253"/>
      <c r="J18" s="253"/>
      <c r="K18" s="50"/>
      <c r="L18" s="218">
        <v>1500</v>
      </c>
      <c r="M18" s="199"/>
      <c r="N18" s="128"/>
      <c r="O18" s="128"/>
      <c r="P18" s="50"/>
      <c r="Q18" s="61"/>
      <c r="R18" s="61"/>
      <c r="S18" s="253"/>
      <c r="T18" s="116"/>
      <c r="U18" s="253"/>
      <c r="V18" s="56"/>
      <c r="W18" s="299"/>
      <c r="X18" s="56"/>
      <c r="Y18" s="50"/>
      <c r="Z18" s="239"/>
      <c r="AA18" s="202"/>
      <c r="AB18" s="52"/>
      <c r="AC18" s="52"/>
      <c r="AD18" s="137"/>
      <c r="AE18" s="146"/>
      <c r="AF18" s="241"/>
      <c r="AG18" s="239"/>
      <c r="AH18" s="171"/>
      <c r="AI18" s="137"/>
    </row>
    <row r="19" spans="1:35" x14ac:dyDescent="0.25">
      <c r="A19" s="270"/>
      <c r="B19" s="256"/>
      <c r="C19" s="245" t="s">
        <v>55</v>
      </c>
      <c r="D19" s="246"/>
      <c r="E19" s="61"/>
      <c r="F19" s="239"/>
      <c r="G19" s="72"/>
      <c r="H19" s="239"/>
      <c r="I19" s="253"/>
      <c r="J19" s="253"/>
      <c r="K19" s="102"/>
      <c r="L19" s="219"/>
      <c r="M19" s="110"/>
      <c r="N19" s="128"/>
      <c r="O19" s="128"/>
      <c r="P19" s="50"/>
      <c r="Q19" s="61"/>
      <c r="R19" s="61"/>
      <c r="S19" s="253"/>
      <c r="T19" s="116"/>
      <c r="U19" s="253"/>
      <c r="V19" s="54"/>
      <c r="W19" s="299"/>
      <c r="X19" s="54"/>
      <c r="Y19" s="60"/>
      <c r="Z19" s="239"/>
      <c r="AA19" s="202"/>
      <c r="AB19" s="52"/>
      <c r="AC19" s="163">
        <v>250</v>
      </c>
      <c r="AD19" s="137"/>
      <c r="AE19" s="146"/>
      <c r="AF19" s="241"/>
      <c r="AG19" s="239"/>
      <c r="AH19" s="171"/>
      <c r="AI19" s="137"/>
    </row>
    <row r="20" spans="1:35" ht="15" hidden="1" customHeight="1" x14ac:dyDescent="0.3">
      <c r="A20" s="270"/>
      <c r="B20" s="14"/>
      <c r="C20" s="245" t="s">
        <v>42</v>
      </c>
      <c r="D20" s="246"/>
      <c r="E20" s="50"/>
      <c r="F20" s="239"/>
      <c r="G20" s="72"/>
      <c r="H20" s="239"/>
      <c r="I20" s="253"/>
      <c r="J20" s="253"/>
      <c r="K20" s="102"/>
      <c r="L20" s="211"/>
      <c r="M20" s="110"/>
      <c r="N20" s="221"/>
      <c r="O20" s="128"/>
      <c r="P20" s="69"/>
      <c r="Q20" s="50"/>
      <c r="R20" s="50"/>
      <c r="S20" s="253"/>
      <c r="T20" s="116"/>
      <c r="U20" s="253"/>
      <c r="V20" s="54"/>
      <c r="W20" s="299"/>
      <c r="X20" s="51"/>
      <c r="Y20" s="60"/>
      <c r="Z20" s="239"/>
      <c r="AA20" s="202"/>
      <c r="AB20" s="52"/>
      <c r="AC20" s="155"/>
      <c r="AD20" s="137"/>
      <c r="AE20" s="146"/>
      <c r="AF20" s="241"/>
      <c r="AG20" s="239"/>
      <c r="AH20" s="171"/>
      <c r="AI20" s="137"/>
    </row>
    <row r="21" spans="1:35" ht="15" hidden="1" customHeight="1" x14ac:dyDescent="0.3">
      <c r="A21" s="270"/>
      <c r="B21" s="12"/>
      <c r="C21" s="250" t="s">
        <v>43</v>
      </c>
      <c r="D21" s="251"/>
      <c r="E21" s="50"/>
      <c r="F21" s="239"/>
      <c r="G21" s="72"/>
      <c r="H21" s="239"/>
      <c r="I21" s="253"/>
      <c r="J21" s="253"/>
      <c r="K21" s="102"/>
      <c r="L21" s="211"/>
      <c r="M21" s="110"/>
      <c r="N21" s="221"/>
      <c r="O21" s="128"/>
      <c r="P21" s="79"/>
      <c r="Q21" s="50"/>
      <c r="R21" s="50"/>
      <c r="S21" s="253"/>
      <c r="T21" s="116"/>
      <c r="U21" s="253"/>
      <c r="V21" s="54"/>
      <c r="W21" s="299"/>
      <c r="X21" s="56"/>
      <c r="Y21" s="52"/>
      <c r="Z21" s="239"/>
      <c r="AA21" s="202"/>
      <c r="AB21" s="59">
        <f>25000*AB75</f>
        <v>2468.5</v>
      </c>
      <c r="AC21" s="155"/>
      <c r="AD21" s="137"/>
      <c r="AE21" s="146"/>
      <c r="AF21" s="241"/>
      <c r="AG21" s="239"/>
      <c r="AH21" s="171"/>
      <c r="AI21" s="137"/>
    </row>
    <row r="22" spans="1:35" ht="15" hidden="1" customHeight="1" x14ac:dyDescent="0.3">
      <c r="A22" s="271"/>
      <c r="B22" s="257" t="s">
        <v>82</v>
      </c>
      <c r="C22" s="287"/>
      <c r="D22" s="258"/>
      <c r="E22" s="61"/>
      <c r="F22" s="239"/>
      <c r="G22" s="72"/>
      <c r="H22" s="239"/>
      <c r="I22" s="253"/>
      <c r="J22" s="253"/>
      <c r="K22" s="102"/>
      <c r="L22" s="211"/>
      <c r="M22" s="110"/>
      <c r="N22" s="221"/>
      <c r="O22" s="128"/>
      <c r="P22" s="69"/>
      <c r="Q22" s="61"/>
      <c r="R22" s="61"/>
      <c r="S22" s="253"/>
      <c r="T22" s="116"/>
      <c r="U22" s="253"/>
      <c r="V22" s="54"/>
      <c r="W22" s="299"/>
      <c r="X22" s="56"/>
      <c r="Y22" s="57"/>
      <c r="Z22" s="239"/>
      <c r="AA22" s="202"/>
      <c r="AB22" s="68"/>
      <c r="AC22" s="155"/>
      <c r="AD22" s="137"/>
      <c r="AE22" s="146"/>
      <c r="AF22" s="241"/>
      <c r="AG22" s="239"/>
      <c r="AH22" s="171"/>
      <c r="AI22" s="137"/>
    </row>
    <row r="23" spans="1:35" ht="15" hidden="1" customHeight="1" x14ac:dyDescent="0.3">
      <c r="A23" s="278" t="s">
        <v>49</v>
      </c>
      <c r="B23" s="15" t="s">
        <v>18</v>
      </c>
      <c r="C23" s="16"/>
      <c r="D23" s="17"/>
      <c r="E23" s="62"/>
      <c r="F23" s="239"/>
      <c r="G23" s="72"/>
      <c r="H23" s="239"/>
      <c r="I23" s="253"/>
      <c r="J23" s="253"/>
      <c r="K23" s="102"/>
      <c r="L23" s="211"/>
      <c r="M23" s="110"/>
      <c r="N23" s="221"/>
      <c r="O23" s="128"/>
      <c r="P23" s="59"/>
      <c r="Q23" s="62"/>
      <c r="R23" s="62"/>
      <c r="S23" s="253"/>
      <c r="T23" s="116"/>
      <c r="U23" s="253"/>
      <c r="V23" s="56"/>
      <c r="W23" s="299"/>
      <c r="X23" s="56"/>
      <c r="Y23" s="60"/>
      <c r="Z23" s="239"/>
      <c r="AA23" s="202"/>
      <c r="AB23" s="57"/>
      <c r="AC23" s="155"/>
      <c r="AD23" s="137"/>
      <c r="AE23" s="146"/>
      <c r="AF23" s="241"/>
      <c r="AG23" s="239"/>
      <c r="AH23" s="171"/>
      <c r="AI23" s="137"/>
    </row>
    <row r="24" spans="1:35" ht="15" hidden="1" customHeight="1" x14ac:dyDescent="0.3">
      <c r="A24" s="279"/>
      <c r="B24" s="14"/>
      <c r="C24" s="245" t="s">
        <v>50</v>
      </c>
      <c r="D24" s="246"/>
      <c r="E24" s="61"/>
      <c r="F24" s="239"/>
      <c r="G24" s="72"/>
      <c r="H24" s="239"/>
      <c r="I24" s="253"/>
      <c r="J24" s="253"/>
      <c r="K24" s="102"/>
      <c r="L24" s="211"/>
      <c r="M24" s="110"/>
      <c r="N24" s="221"/>
      <c r="O24" s="128"/>
      <c r="P24" s="59"/>
      <c r="Q24" s="61"/>
      <c r="R24" s="61"/>
      <c r="S24" s="253"/>
      <c r="T24" s="116"/>
      <c r="U24" s="253"/>
      <c r="V24" s="56"/>
      <c r="W24" s="299"/>
      <c r="X24" s="56"/>
      <c r="Y24" s="60"/>
      <c r="Z24" s="239"/>
      <c r="AA24" s="202"/>
      <c r="AB24" s="66"/>
      <c r="AC24" s="155"/>
      <c r="AD24" s="137"/>
      <c r="AE24" s="146"/>
      <c r="AF24" s="241"/>
      <c r="AG24" s="239"/>
      <c r="AH24" s="171"/>
      <c r="AI24" s="137"/>
    </row>
    <row r="25" spans="1:35" ht="15" hidden="1" customHeight="1" x14ac:dyDescent="0.3">
      <c r="A25" s="280"/>
      <c r="B25" s="14"/>
      <c r="C25" s="245" t="s">
        <v>51</v>
      </c>
      <c r="D25" s="246"/>
      <c r="E25" s="61"/>
      <c r="F25" s="239"/>
      <c r="G25" s="72"/>
      <c r="H25" s="239"/>
      <c r="I25" s="253"/>
      <c r="J25" s="253"/>
      <c r="K25" s="102"/>
      <c r="L25" s="211"/>
      <c r="M25" s="110"/>
      <c r="N25" s="221"/>
      <c r="O25" s="128"/>
      <c r="P25" s="59"/>
      <c r="Q25" s="61"/>
      <c r="R25" s="61"/>
      <c r="S25" s="253"/>
      <c r="T25" s="116"/>
      <c r="U25" s="253"/>
      <c r="V25" s="56"/>
      <c r="W25" s="299"/>
      <c r="X25" s="56"/>
      <c r="Y25" s="64"/>
      <c r="Z25" s="239"/>
      <c r="AA25" s="202"/>
      <c r="AB25" s="52"/>
      <c r="AC25" s="155"/>
      <c r="AD25" s="137"/>
      <c r="AE25" s="146"/>
      <c r="AF25" s="241"/>
      <c r="AG25" s="239"/>
      <c r="AH25" s="171"/>
      <c r="AI25" s="137"/>
    </row>
    <row r="26" spans="1:35" x14ac:dyDescent="0.25">
      <c r="A26" s="281" t="s">
        <v>3</v>
      </c>
      <c r="B26" s="111" t="s">
        <v>73</v>
      </c>
      <c r="C26" s="16"/>
      <c r="D26" s="17"/>
      <c r="E26" s="154">
        <v>71000</v>
      </c>
      <c r="F26" s="239"/>
      <c r="G26" s="72"/>
      <c r="H26" s="239"/>
      <c r="I26" s="253"/>
      <c r="J26" s="253"/>
      <c r="K26" s="59">
        <f>K80*1000</f>
        <v>132.79</v>
      </c>
      <c r="L26" s="211"/>
      <c r="M26" s="110"/>
      <c r="N26" s="59">
        <v>7585</v>
      </c>
      <c r="O26" s="129"/>
      <c r="P26" s="59">
        <v>3000</v>
      </c>
      <c r="Q26" s="59">
        <v>1000</v>
      </c>
      <c r="R26" s="61"/>
      <c r="S26" s="253"/>
      <c r="T26" s="59">
        <f>250000*T80</f>
        <v>1697.5</v>
      </c>
      <c r="U26" s="253"/>
      <c r="V26" s="65"/>
      <c r="W26" s="299"/>
      <c r="X26" s="56"/>
      <c r="Y26" s="66">
        <v>750</v>
      </c>
      <c r="Z26" s="239"/>
      <c r="AA26" s="202"/>
      <c r="AB26" s="59">
        <f>25000*AB80</f>
        <v>2441.5</v>
      </c>
      <c r="AC26" s="156"/>
      <c r="AD26" s="137"/>
      <c r="AE26" s="59">
        <v>120</v>
      </c>
      <c r="AF26" s="241"/>
      <c r="AG26" s="239"/>
      <c r="AH26" s="172"/>
      <c r="AI26" s="138"/>
    </row>
    <row r="27" spans="1:35" s="1" customFormat="1" ht="15" customHeight="1" x14ac:dyDescent="0.25">
      <c r="A27" s="282"/>
      <c r="B27" s="15" t="s">
        <v>2</v>
      </c>
      <c r="C27" s="90"/>
      <c r="D27" s="17"/>
      <c r="E27" s="61"/>
      <c r="F27" s="239"/>
      <c r="G27" s="72"/>
      <c r="H27" s="239"/>
      <c r="I27" s="253"/>
      <c r="J27" s="253"/>
      <c r="K27" s="103"/>
      <c r="L27" s="211"/>
      <c r="M27" s="110"/>
      <c r="N27" s="128"/>
      <c r="O27" s="128"/>
      <c r="P27" s="79"/>
      <c r="Q27" s="61"/>
      <c r="R27" s="61"/>
      <c r="S27" s="253"/>
      <c r="T27" s="116"/>
      <c r="U27" s="253"/>
      <c r="V27" s="61"/>
      <c r="W27" s="299"/>
      <c r="X27" s="165">
        <v>500</v>
      </c>
      <c r="Y27" s="60"/>
      <c r="Z27" s="239"/>
      <c r="AA27" s="203">
        <v>500</v>
      </c>
      <c r="AB27" s="52"/>
      <c r="AC27" s="137"/>
      <c r="AD27" s="137"/>
      <c r="AE27" s="146"/>
      <c r="AF27" s="241"/>
      <c r="AG27" s="239"/>
      <c r="AH27" s="59">
        <f>5000*AH80</f>
        <v>486.3</v>
      </c>
      <c r="AI27" s="120">
        <f>60*AI80</f>
        <v>57.568800000000003</v>
      </c>
    </row>
    <row r="28" spans="1:35" ht="13.5" hidden="1" customHeight="1" x14ac:dyDescent="0.3">
      <c r="A28" s="282"/>
      <c r="B28" s="12"/>
      <c r="C28" s="250" t="s">
        <v>17</v>
      </c>
      <c r="D28" s="251"/>
      <c r="E28" s="55"/>
      <c r="F28" s="239"/>
      <c r="G28" s="72"/>
      <c r="H28" s="239"/>
      <c r="I28" s="253"/>
      <c r="J28" s="253"/>
      <c r="K28" s="103"/>
      <c r="L28" s="212"/>
      <c r="M28" s="110"/>
      <c r="N28" s="128"/>
      <c r="O28" s="128"/>
      <c r="P28" s="50"/>
      <c r="Q28" s="55"/>
      <c r="R28" s="55"/>
      <c r="S28" s="253"/>
      <c r="T28" s="116"/>
      <c r="U28" s="253"/>
      <c r="V28" s="55"/>
      <c r="W28" s="299"/>
      <c r="X28" s="165">
        <v>500</v>
      </c>
      <c r="Y28" s="64"/>
      <c r="Z28" s="239"/>
      <c r="AA28" s="202"/>
      <c r="AB28" s="52"/>
      <c r="AC28" s="137"/>
      <c r="AD28" s="137"/>
      <c r="AE28" s="146"/>
      <c r="AF28" s="241"/>
      <c r="AG28" s="239"/>
      <c r="AH28" s="59">
        <v>510</v>
      </c>
      <c r="AI28" s="138"/>
    </row>
    <row r="29" spans="1:35" ht="15" customHeight="1" x14ac:dyDescent="0.25">
      <c r="A29" s="282"/>
      <c r="B29" s="111" t="s">
        <v>120</v>
      </c>
      <c r="C29" s="107"/>
      <c r="D29" s="108"/>
      <c r="E29" s="61"/>
      <c r="F29" s="239"/>
      <c r="G29" s="72"/>
      <c r="H29" s="239"/>
      <c r="I29" s="253"/>
      <c r="J29" s="253"/>
      <c r="K29" s="110"/>
      <c r="L29" s="50"/>
      <c r="M29" s="110"/>
      <c r="N29" s="128"/>
      <c r="O29" s="128"/>
      <c r="P29" s="50"/>
      <c r="Q29" s="61"/>
      <c r="R29" s="61"/>
      <c r="S29" s="253"/>
      <c r="T29" s="116"/>
      <c r="U29" s="253"/>
      <c r="V29" s="60"/>
      <c r="W29" s="299"/>
      <c r="X29" s="165">
        <v>500</v>
      </c>
      <c r="Y29" s="110"/>
      <c r="Z29" s="239"/>
      <c r="AA29" s="202"/>
      <c r="AB29" s="52"/>
      <c r="AC29" s="139"/>
      <c r="AD29" s="139"/>
      <c r="AE29" s="147"/>
      <c r="AF29" s="241"/>
      <c r="AG29" s="239"/>
      <c r="AH29" s="59">
        <f>5000*AH80</f>
        <v>486.3</v>
      </c>
      <c r="AI29" s="137"/>
    </row>
    <row r="30" spans="1:35" ht="15" customHeight="1" x14ac:dyDescent="0.25">
      <c r="A30" s="282"/>
      <c r="B30" s="275" t="s">
        <v>1</v>
      </c>
      <c r="C30" s="243" t="s">
        <v>113</v>
      </c>
      <c r="D30" s="289"/>
      <c r="E30" s="61"/>
      <c r="F30" s="239"/>
      <c r="G30" s="72"/>
      <c r="H30" s="239"/>
      <c r="I30" s="253"/>
      <c r="J30" s="253"/>
      <c r="K30" s="59">
        <f>K80*100</f>
        <v>13.279</v>
      </c>
      <c r="L30" s="98"/>
      <c r="M30" s="110"/>
      <c r="N30" s="128"/>
      <c r="O30" s="128"/>
      <c r="P30" s="50"/>
      <c r="Q30" s="61"/>
      <c r="R30" s="61"/>
      <c r="S30" s="253"/>
      <c r="T30" s="116"/>
      <c r="U30" s="253"/>
      <c r="V30" s="61"/>
      <c r="W30" s="299"/>
      <c r="X30" s="166"/>
      <c r="Y30" s="60"/>
      <c r="Z30" s="239"/>
      <c r="AA30" s="202"/>
      <c r="AB30" s="52"/>
      <c r="AC30" s="137"/>
      <c r="AD30" s="137"/>
      <c r="AE30" s="146"/>
      <c r="AF30" s="241"/>
      <c r="AG30" s="239"/>
      <c r="AH30" s="59">
        <f>500*AH80</f>
        <v>48.63</v>
      </c>
      <c r="AI30" s="137"/>
    </row>
    <row r="31" spans="1:35" ht="15" customHeight="1" x14ac:dyDescent="0.25">
      <c r="A31" s="282"/>
      <c r="B31" s="276"/>
      <c r="C31" s="245" t="s">
        <v>114</v>
      </c>
      <c r="D31" s="272"/>
      <c r="E31" s="61"/>
      <c r="F31" s="239"/>
      <c r="G31" s="72"/>
      <c r="H31" s="239"/>
      <c r="I31" s="253"/>
      <c r="J31" s="253"/>
      <c r="K31" s="59">
        <f>K80*5000</f>
        <v>663.94999999999993</v>
      </c>
      <c r="L31" s="98"/>
      <c r="M31" s="110"/>
      <c r="N31" s="128"/>
      <c r="O31" s="128"/>
      <c r="P31" s="50"/>
      <c r="Q31" s="61"/>
      <c r="R31" s="61"/>
      <c r="S31" s="253"/>
      <c r="T31" s="116"/>
      <c r="U31" s="253"/>
      <c r="V31" s="61"/>
      <c r="W31" s="299"/>
      <c r="X31" s="166"/>
      <c r="Y31" s="60"/>
      <c r="Z31" s="239"/>
      <c r="AA31" s="202"/>
      <c r="AB31" s="52"/>
      <c r="AC31" s="137"/>
      <c r="AD31" s="137"/>
      <c r="AE31" s="146"/>
      <c r="AF31" s="241"/>
      <c r="AG31" s="239"/>
      <c r="AH31" s="59">
        <f>500*AH80</f>
        <v>48.63</v>
      </c>
      <c r="AI31" s="137"/>
    </row>
    <row r="32" spans="1:35" s="1" customFormat="1" x14ac:dyDescent="0.25">
      <c r="A32" s="282"/>
      <c r="B32" s="276"/>
      <c r="C32" s="245" t="s">
        <v>18</v>
      </c>
      <c r="D32" s="246"/>
      <c r="E32" s="61"/>
      <c r="F32" s="239"/>
      <c r="G32" s="72"/>
      <c r="H32" s="239"/>
      <c r="I32" s="253"/>
      <c r="J32" s="253"/>
      <c r="K32" s="101"/>
      <c r="L32" s="84"/>
      <c r="M32" s="110"/>
      <c r="N32" s="130"/>
      <c r="O32" s="130"/>
      <c r="P32" s="50"/>
      <c r="Q32" s="59">
        <v>10</v>
      </c>
      <c r="R32" s="61"/>
      <c r="S32" s="253"/>
      <c r="T32" s="116"/>
      <c r="U32" s="253"/>
      <c r="V32" s="61"/>
      <c r="W32" s="299"/>
      <c r="X32" s="167"/>
      <c r="Y32" s="60"/>
      <c r="Z32" s="239"/>
      <c r="AA32" s="202"/>
      <c r="AB32" s="52"/>
      <c r="AC32" s="137"/>
      <c r="AD32" s="137"/>
      <c r="AE32" s="146"/>
      <c r="AF32" s="241"/>
      <c r="AG32" s="239"/>
      <c r="AH32" s="59">
        <f>500*AH80</f>
        <v>48.63</v>
      </c>
      <c r="AI32" s="137"/>
    </row>
    <row r="33" spans="1:39" ht="15" hidden="1" customHeight="1" x14ac:dyDescent="0.3">
      <c r="A33" s="282"/>
      <c r="B33" s="276"/>
      <c r="C33" s="97"/>
      <c r="D33" s="18" t="s">
        <v>85</v>
      </c>
      <c r="E33" s="61"/>
      <c r="F33" s="239"/>
      <c r="G33" s="72"/>
      <c r="H33" s="239"/>
      <c r="I33" s="253"/>
      <c r="J33" s="253"/>
      <c r="K33" s="101"/>
      <c r="L33" s="84"/>
      <c r="M33" s="110"/>
      <c r="N33" s="128"/>
      <c r="O33" s="128"/>
      <c r="P33" s="69"/>
      <c r="Q33" s="61"/>
      <c r="R33" s="61"/>
      <c r="S33" s="253"/>
      <c r="T33" s="116"/>
      <c r="U33" s="253"/>
      <c r="V33" s="61"/>
      <c r="W33" s="299"/>
      <c r="X33" s="168"/>
      <c r="Y33" s="60"/>
      <c r="Z33" s="239"/>
      <c r="AA33" s="203"/>
      <c r="AB33" s="52"/>
      <c r="AC33" s="137"/>
      <c r="AD33" s="137"/>
      <c r="AE33" s="146"/>
      <c r="AF33" s="241"/>
      <c r="AG33" s="239"/>
      <c r="AH33" s="59" t="e">
        <f t="shared" ref="AH33" si="0">500/AH83</f>
        <v>#DIV/0!</v>
      </c>
      <c r="AI33" s="137"/>
    </row>
    <row r="34" spans="1:39" ht="15" customHeight="1" x14ac:dyDescent="0.25">
      <c r="A34" s="282"/>
      <c r="B34" s="277"/>
      <c r="C34" s="96"/>
      <c r="D34" s="26" t="s">
        <v>86</v>
      </c>
      <c r="E34" s="55"/>
      <c r="F34" s="239"/>
      <c r="G34" s="72"/>
      <c r="H34" s="239"/>
      <c r="I34" s="253"/>
      <c r="J34" s="253"/>
      <c r="K34" s="101"/>
      <c r="L34" s="84"/>
      <c r="M34" s="110"/>
      <c r="N34" s="128"/>
      <c r="O34" s="128"/>
      <c r="P34" s="79"/>
      <c r="Q34" s="55"/>
      <c r="R34" s="55"/>
      <c r="S34" s="253"/>
      <c r="T34" s="116"/>
      <c r="U34" s="253"/>
      <c r="V34" s="55"/>
      <c r="W34" s="299"/>
      <c r="X34" s="169"/>
      <c r="Y34" s="64"/>
      <c r="Z34" s="239"/>
      <c r="AA34" s="202"/>
      <c r="AB34" s="52"/>
      <c r="AC34" s="137"/>
      <c r="AD34" s="137"/>
      <c r="AE34" s="146"/>
      <c r="AF34" s="241"/>
      <c r="AG34" s="239"/>
      <c r="AH34" s="59">
        <f>500*AH80</f>
        <v>48.63</v>
      </c>
      <c r="AI34" s="137"/>
    </row>
    <row r="35" spans="1:39" ht="15" hidden="1" customHeight="1" x14ac:dyDescent="0.3">
      <c r="A35" s="282"/>
      <c r="B35" s="14" t="s">
        <v>40</v>
      </c>
      <c r="C35" s="39"/>
      <c r="D35" s="39"/>
      <c r="E35" s="50"/>
      <c r="F35" s="239"/>
      <c r="G35" s="72"/>
      <c r="H35" s="239"/>
      <c r="I35" s="253"/>
      <c r="J35" s="253"/>
      <c r="K35" s="101"/>
      <c r="L35" s="84"/>
      <c r="M35" s="110"/>
      <c r="N35" s="128"/>
      <c r="O35" s="128"/>
      <c r="P35" s="50"/>
      <c r="Q35" s="50"/>
      <c r="R35" s="50"/>
      <c r="S35" s="253"/>
      <c r="T35" s="116"/>
      <c r="U35" s="253"/>
      <c r="V35" s="50"/>
      <c r="W35" s="299"/>
      <c r="X35" s="169"/>
      <c r="Y35" s="60"/>
      <c r="Z35" s="239"/>
      <c r="AA35" s="202"/>
      <c r="AB35" s="52"/>
      <c r="AC35" s="137"/>
      <c r="AD35" s="137"/>
      <c r="AE35" s="146"/>
      <c r="AF35" s="241"/>
      <c r="AG35" s="239"/>
      <c r="AH35" s="171"/>
      <c r="AI35" s="137"/>
    </row>
    <row r="36" spans="1:39" x14ac:dyDescent="0.25">
      <c r="A36" s="282"/>
      <c r="B36" s="19" t="s">
        <v>90</v>
      </c>
      <c r="C36" s="46"/>
      <c r="D36" s="46"/>
      <c r="E36" s="50"/>
      <c r="F36" s="239"/>
      <c r="G36" s="72"/>
      <c r="H36" s="239"/>
      <c r="I36" s="253"/>
      <c r="J36" s="253"/>
      <c r="K36" s="101"/>
      <c r="L36" s="84"/>
      <c r="M36" s="110"/>
      <c r="N36" s="128"/>
      <c r="O36" s="128"/>
      <c r="P36" s="50"/>
      <c r="Q36" s="50"/>
      <c r="R36" s="50">
        <v>50</v>
      </c>
      <c r="S36" s="253"/>
      <c r="T36" s="116"/>
      <c r="U36" s="253"/>
      <c r="V36" s="50"/>
      <c r="W36" s="299"/>
      <c r="X36" s="169"/>
      <c r="Y36" s="60"/>
      <c r="Z36" s="239"/>
      <c r="AA36" s="202"/>
      <c r="AB36" s="52"/>
      <c r="AC36" s="137"/>
      <c r="AD36" s="137"/>
      <c r="AE36" s="146"/>
      <c r="AF36" s="241"/>
      <c r="AG36" s="239"/>
      <c r="AH36" s="171"/>
      <c r="AI36" s="137"/>
    </row>
    <row r="37" spans="1:39" x14ac:dyDescent="0.25">
      <c r="A37" s="282"/>
      <c r="B37" s="19" t="s">
        <v>91</v>
      </c>
      <c r="C37" s="46"/>
      <c r="D37" s="46"/>
      <c r="E37" s="50"/>
      <c r="F37" s="239"/>
      <c r="G37" s="72"/>
      <c r="H37" s="239"/>
      <c r="I37" s="253"/>
      <c r="J37" s="253"/>
      <c r="K37" s="101"/>
      <c r="L37" s="84"/>
      <c r="M37" s="110"/>
      <c r="N37" s="128"/>
      <c r="O37" s="128"/>
      <c r="P37" s="50"/>
      <c r="Q37" s="50"/>
      <c r="R37" s="50">
        <v>250</v>
      </c>
      <c r="S37" s="253"/>
      <c r="T37" s="116"/>
      <c r="U37" s="253"/>
      <c r="V37" s="50"/>
      <c r="W37" s="299"/>
      <c r="X37" s="169"/>
      <c r="Y37" s="60"/>
      <c r="Z37" s="239"/>
      <c r="AA37" s="202"/>
      <c r="AB37" s="52"/>
      <c r="AC37" s="137"/>
      <c r="AD37" s="137"/>
      <c r="AE37" s="146"/>
      <c r="AF37" s="241"/>
      <c r="AG37" s="239"/>
      <c r="AH37" s="171"/>
      <c r="AI37" s="137"/>
    </row>
    <row r="38" spans="1:39" x14ac:dyDescent="0.25">
      <c r="A38" s="282"/>
      <c r="B38" s="19" t="s">
        <v>92</v>
      </c>
      <c r="C38" s="46"/>
      <c r="D38" s="46"/>
      <c r="E38" s="50"/>
      <c r="F38" s="239"/>
      <c r="G38" s="72"/>
      <c r="H38" s="239"/>
      <c r="I38" s="253"/>
      <c r="J38" s="253"/>
      <c r="K38" s="101"/>
      <c r="L38" s="84"/>
      <c r="M38" s="110"/>
      <c r="N38" s="128"/>
      <c r="O38" s="128"/>
      <c r="P38" s="50"/>
      <c r="Q38" s="50"/>
      <c r="R38" s="50">
        <v>500</v>
      </c>
      <c r="S38" s="253"/>
      <c r="T38" s="116"/>
      <c r="U38" s="253"/>
      <c r="V38" s="50"/>
      <c r="W38" s="299"/>
      <c r="X38" s="169"/>
      <c r="Y38" s="60"/>
      <c r="Z38" s="239"/>
      <c r="AA38" s="202"/>
      <c r="AB38" s="52"/>
      <c r="AC38" s="137"/>
      <c r="AD38" s="137"/>
      <c r="AE38" s="146"/>
      <c r="AF38" s="241"/>
      <c r="AG38" s="239"/>
      <c r="AH38" s="171"/>
      <c r="AI38" s="137"/>
    </row>
    <row r="39" spans="1:39" x14ac:dyDescent="0.25">
      <c r="A39" s="282"/>
      <c r="B39" s="19" t="s">
        <v>93</v>
      </c>
      <c r="C39" s="46"/>
      <c r="D39" s="46"/>
      <c r="E39" s="50"/>
      <c r="F39" s="239"/>
      <c r="G39" s="72"/>
      <c r="H39" s="239"/>
      <c r="I39" s="253"/>
      <c r="J39" s="253"/>
      <c r="K39" s="101"/>
      <c r="L39" s="84"/>
      <c r="M39" s="110"/>
      <c r="N39" s="128"/>
      <c r="O39" s="128"/>
      <c r="P39" s="50"/>
      <c r="Q39" s="50"/>
      <c r="R39" s="50">
        <v>750</v>
      </c>
      <c r="S39" s="253"/>
      <c r="T39" s="116"/>
      <c r="U39" s="253"/>
      <c r="V39" s="50"/>
      <c r="W39" s="299"/>
      <c r="X39" s="169"/>
      <c r="Y39" s="60"/>
      <c r="Z39" s="239"/>
      <c r="AA39" s="202"/>
      <c r="AB39" s="52"/>
      <c r="AC39" s="137"/>
      <c r="AD39" s="137"/>
      <c r="AE39" s="146"/>
      <c r="AF39" s="241"/>
      <c r="AG39" s="239"/>
      <c r="AH39" s="171"/>
      <c r="AI39" s="137"/>
    </row>
    <row r="40" spans="1:39" ht="15" hidden="1" customHeight="1" x14ac:dyDescent="0.3">
      <c r="A40" s="282"/>
      <c r="B40" s="12" t="s">
        <v>41</v>
      </c>
      <c r="C40" s="13"/>
      <c r="D40" s="26"/>
      <c r="E40" s="69"/>
      <c r="F40" s="239"/>
      <c r="G40" s="72"/>
      <c r="H40" s="239"/>
      <c r="I40" s="253"/>
      <c r="J40" s="253"/>
      <c r="K40" s="101"/>
      <c r="L40" s="84"/>
      <c r="M40" s="110"/>
      <c r="N40" s="221"/>
      <c r="O40" s="128"/>
      <c r="P40" s="50"/>
      <c r="Q40" s="69"/>
      <c r="R40" s="69"/>
      <c r="S40" s="253"/>
      <c r="T40" s="116"/>
      <c r="U40" s="253"/>
      <c r="V40" s="69"/>
      <c r="W40" s="299"/>
      <c r="X40" s="169"/>
      <c r="Y40" s="64"/>
      <c r="Z40" s="239"/>
      <c r="AA40" s="202"/>
      <c r="AB40" s="52"/>
      <c r="AC40" s="137"/>
      <c r="AD40" s="137"/>
      <c r="AE40" s="146"/>
      <c r="AF40" s="241"/>
      <c r="AG40" s="239"/>
      <c r="AH40" s="171"/>
      <c r="AI40" s="138"/>
    </row>
    <row r="41" spans="1:39" x14ac:dyDescent="0.25">
      <c r="A41" s="278" t="s">
        <v>36</v>
      </c>
      <c r="B41" s="47" t="s">
        <v>37</v>
      </c>
      <c r="C41" s="48"/>
      <c r="D41" s="49"/>
      <c r="E41" s="63"/>
      <c r="F41" s="239"/>
      <c r="G41" s="72"/>
      <c r="H41" s="239"/>
      <c r="I41" s="253"/>
      <c r="J41" s="253"/>
      <c r="K41" s="101"/>
      <c r="L41" s="84"/>
      <c r="M41" s="59">
        <f>100*M80</f>
        <v>3.9570000000000003</v>
      </c>
      <c r="N41" s="59">
        <v>240</v>
      </c>
      <c r="O41" s="128"/>
      <c r="P41" s="50"/>
      <c r="Q41" s="63"/>
      <c r="R41" s="63"/>
      <c r="S41" s="253"/>
      <c r="T41" s="116"/>
      <c r="U41" s="253"/>
      <c r="V41" s="63"/>
      <c r="W41" s="299"/>
      <c r="X41" s="169"/>
      <c r="Y41" s="70"/>
      <c r="Z41" s="239"/>
      <c r="AA41" s="202"/>
      <c r="AB41" s="52"/>
      <c r="AC41" s="137"/>
      <c r="AD41" s="137"/>
      <c r="AE41" s="146"/>
      <c r="AF41" s="241"/>
      <c r="AG41" s="239"/>
      <c r="AH41" s="171"/>
      <c r="AI41" s="137"/>
    </row>
    <row r="42" spans="1:39" x14ac:dyDescent="0.25">
      <c r="A42" s="288"/>
      <c r="B42" s="19" t="s">
        <v>84</v>
      </c>
      <c r="C42" s="39"/>
      <c r="D42" s="39"/>
      <c r="E42" s="57"/>
      <c r="F42" s="239"/>
      <c r="G42" s="72"/>
      <c r="H42" s="239"/>
      <c r="I42" s="253"/>
      <c r="J42" s="253"/>
      <c r="K42" s="101"/>
      <c r="L42" s="153"/>
      <c r="M42" s="85"/>
      <c r="N42" s="221"/>
      <c r="O42" s="128"/>
      <c r="P42" s="69"/>
      <c r="Q42" s="52"/>
      <c r="R42" s="52"/>
      <c r="S42" s="253"/>
      <c r="T42" s="116"/>
      <c r="U42" s="253"/>
      <c r="V42" s="52"/>
      <c r="W42" s="299"/>
      <c r="X42" s="169"/>
      <c r="Y42" s="64"/>
      <c r="Z42" s="239"/>
      <c r="AA42" s="202"/>
      <c r="AB42" s="52"/>
      <c r="AC42" s="137"/>
      <c r="AD42" s="137"/>
      <c r="AE42" s="146"/>
      <c r="AF42" s="241"/>
      <c r="AG42" s="239"/>
      <c r="AH42" s="171"/>
      <c r="AI42" s="120">
        <f>10*AI80</f>
        <v>9.5947999999999993</v>
      </c>
      <c r="AL42" s="92"/>
      <c r="AM42" s="93"/>
    </row>
    <row r="43" spans="1:39" s="1" customFormat="1" x14ac:dyDescent="0.25">
      <c r="A43" s="269" t="s">
        <v>4</v>
      </c>
      <c r="B43" s="259" t="s">
        <v>5</v>
      </c>
      <c r="C43" s="257" t="s">
        <v>14</v>
      </c>
      <c r="D43" s="258"/>
      <c r="E43" s="50"/>
      <c r="F43" s="239"/>
      <c r="G43" s="252"/>
      <c r="H43" s="239"/>
      <c r="I43" s="253"/>
      <c r="J43" s="253"/>
      <c r="K43" s="59">
        <f>K80*0.23</f>
        <v>3.0541699999999998E-2</v>
      </c>
      <c r="L43" s="50"/>
      <c r="M43" s="123">
        <f>1.25*M80</f>
        <v>4.94625E-2</v>
      </c>
      <c r="N43" s="67">
        <v>6.7999999999999996E-3</v>
      </c>
      <c r="O43" s="134"/>
      <c r="P43" s="161">
        <v>5.1999999999999998E-3</v>
      </c>
      <c r="Q43" s="59">
        <v>0.01</v>
      </c>
      <c r="R43" s="67">
        <v>2.5000000000000001E-3</v>
      </c>
      <c r="S43" s="253"/>
      <c r="T43" s="67">
        <f>3.5*T80</f>
        <v>2.3765000000000001E-2</v>
      </c>
      <c r="U43" s="253"/>
      <c r="V43" s="71">
        <v>3.3000000000000002E-2</v>
      </c>
      <c r="W43" s="234">
        <v>1.5900000000000001E-2</v>
      </c>
      <c r="X43" s="169"/>
      <c r="Y43" s="71">
        <v>2.5000000000000001E-2</v>
      </c>
      <c r="Z43" s="239"/>
      <c r="AA43" s="204">
        <v>4.0000000000000001E-3</v>
      </c>
      <c r="AB43" s="52"/>
      <c r="AC43" s="164">
        <v>3.6999999999999998E-2</v>
      </c>
      <c r="AD43" s="120">
        <v>8.0000000000000002E-3</v>
      </c>
      <c r="AE43" s="120">
        <v>5.0000000000000001E-3</v>
      </c>
      <c r="AF43" s="241"/>
      <c r="AG43" s="239"/>
      <c r="AH43" s="173">
        <f>0.09*AH80</f>
        <v>8.7533999999999997E-3</v>
      </c>
      <c r="AI43" s="120">
        <f>0.009*AI80</f>
        <v>8.6353200000000001E-3</v>
      </c>
    </row>
    <row r="44" spans="1:39" s="1" customFormat="1" x14ac:dyDescent="0.25">
      <c r="A44" s="263"/>
      <c r="B44" s="260"/>
      <c r="C44" s="257" t="s">
        <v>106</v>
      </c>
      <c r="D44" s="293"/>
      <c r="E44" s="50"/>
      <c r="F44" s="239"/>
      <c r="G44" s="253"/>
      <c r="H44" s="239"/>
      <c r="I44" s="253"/>
      <c r="J44" s="253"/>
      <c r="K44" s="101"/>
      <c r="L44" s="88"/>
      <c r="M44" s="72"/>
      <c r="N44" s="135"/>
      <c r="O44" s="135"/>
      <c r="P44" s="72"/>
      <c r="Q44" s="50"/>
      <c r="R44" s="50"/>
      <c r="S44" s="253"/>
      <c r="T44" s="117"/>
      <c r="U44" s="253"/>
      <c r="V44" s="91"/>
      <c r="W44" s="235"/>
      <c r="X44" s="169"/>
      <c r="Y44" s="72"/>
      <c r="Z44" s="239"/>
      <c r="AA44" s="204">
        <v>2.4E-2</v>
      </c>
      <c r="AB44" s="52"/>
      <c r="AC44" s="137"/>
      <c r="AD44" s="137"/>
      <c r="AE44" s="146"/>
      <c r="AF44" s="241"/>
      <c r="AG44" s="239"/>
      <c r="AH44" s="174"/>
      <c r="AI44" s="137"/>
    </row>
    <row r="45" spans="1:39" s="1" customFormat="1" x14ac:dyDescent="0.25">
      <c r="A45" s="263"/>
      <c r="B45" s="260"/>
      <c r="C45" s="257" t="s">
        <v>103</v>
      </c>
      <c r="D45" s="268"/>
      <c r="E45" s="50"/>
      <c r="F45" s="239"/>
      <c r="G45" s="253"/>
      <c r="H45" s="239"/>
      <c r="I45" s="253"/>
      <c r="J45" s="253"/>
      <c r="K45" s="101"/>
      <c r="L45" s="88"/>
      <c r="M45" s="72"/>
      <c r="N45" s="130"/>
      <c r="O45" s="130"/>
      <c r="P45" s="139"/>
      <c r="Q45" s="50"/>
      <c r="R45" s="50"/>
      <c r="S45" s="253"/>
      <c r="T45" s="116"/>
      <c r="U45" s="253"/>
      <c r="V45" s="91"/>
      <c r="W45" s="300"/>
      <c r="X45" s="169"/>
      <c r="Y45" s="72"/>
      <c r="Z45" s="239"/>
      <c r="AA45" s="204">
        <v>4.0000000000000001E-3</v>
      </c>
      <c r="AB45" s="52"/>
      <c r="AC45" s="137"/>
      <c r="AD45" s="137"/>
      <c r="AE45" s="146"/>
      <c r="AF45" s="241"/>
      <c r="AG45" s="239"/>
      <c r="AH45" s="174"/>
      <c r="AI45" s="137"/>
    </row>
    <row r="46" spans="1:39" s="1" customFormat="1" ht="15" hidden="1" customHeight="1" x14ac:dyDescent="0.3">
      <c r="A46" s="263"/>
      <c r="B46" s="260"/>
      <c r="C46" s="273" t="s">
        <v>83</v>
      </c>
      <c r="D46" s="274"/>
      <c r="E46" s="50"/>
      <c r="F46" s="239"/>
      <c r="G46" s="253"/>
      <c r="H46" s="239"/>
      <c r="I46" s="253"/>
      <c r="J46" s="253"/>
      <c r="K46" s="101"/>
      <c r="L46" s="84"/>
      <c r="M46" s="110"/>
      <c r="N46" s="128"/>
      <c r="O46" s="128"/>
      <c r="P46" s="81"/>
      <c r="Q46" s="50"/>
      <c r="R46" s="50"/>
      <c r="S46" s="253"/>
      <c r="T46" s="116"/>
      <c r="U46" s="253"/>
      <c r="V46" s="68"/>
      <c r="W46" s="300"/>
      <c r="X46" s="169"/>
      <c r="Y46" s="72"/>
      <c r="Z46" s="239"/>
      <c r="AA46" s="205"/>
      <c r="AB46" s="52"/>
      <c r="AC46" s="139"/>
      <c r="AD46" s="137"/>
      <c r="AE46" s="146"/>
      <c r="AF46" s="241"/>
      <c r="AG46" s="239"/>
      <c r="AH46" s="171"/>
      <c r="AI46" s="137"/>
    </row>
    <row r="47" spans="1:39" s="1" customFormat="1" ht="15" hidden="1" customHeight="1" x14ac:dyDescent="0.3">
      <c r="A47" s="263"/>
      <c r="B47" s="260"/>
      <c r="C47" s="273" t="s">
        <v>71</v>
      </c>
      <c r="D47" s="274"/>
      <c r="E47" s="50"/>
      <c r="F47" s="239"/>
      <c r="G47" s="253"/>
      <c r="H47" s="239"/>
      <c r="I47" s="253"/>
      <c r="J47" s="253"/>
      <c r="K47" s="101"/>
      <c r="L47" s="84"/>
      <c r="M47" s="110"/>
      <c r="N47" s="128"/>
      <c r="O47" s="128"/>
      <c r="P47" s="81"/>
      <c r="Q47" s="50"/>
      <c r="R47" s="50"/>
      <c r="S47" s="253"/>
      <c r="T47" s="116"/>
      <c r="U47" s="253"/>
      <c r="V47" s="50"/>
      <c r="W47" s="300"/>
      <c r="X47" s="169"/>
      <c r="Y47" s="72"/>
      <c r="Z47" s="239"/>
      <c r="AA47" s="205"/>
      <c r="AB47" s="57"/>
      <c r="AC47" s="137"/>
      <c r="AD47" s="137"/>
      <c r="AE47" s="146"/>
      <c r="AF47" s="241"/>
      <c r="AG47" s="239"/>
      <c r="AH47" s="171"/>
      <c r="AI47" s="137"/>
    </row>
    <row r="48" spans="1:39" x14ac:dyDescent="0.25">
      <c r="A48" s="270"/>
      <c r="B48" s="261"/>
      <c r="C48" s="257" t="s">
        <v>6</v>
      </c>
      <c r="D48" s="258"/>
      <c r="E48" s="52"/>
      <c r="F48" s="239"/>
      <c r="G48" s="253"/>
      <c r="H48" s="239"/>
      <c r="I48" s="253"/>
      <c r="J48" s="253"/>
      <c r="K48" s="101"/>
      <c r="L48" s="84"/>
      <c r="M48" s="110"/>
      <c r="N48" s="128"/>
      <c r="O48" s="128"/>
      <c r="P48" s="81"/>
      <c r="Q48" s="52"/>
      <c r="R48" s="52"/>
      <c r="S48" s="253"/>
      <c r="T48" s="116"/>
      <c r="U48" s="253"/>
      <c r="V48" s="73"/>
      <c r="W48" s="300"/>
      <c r="X48" s="169"/>
      <c r="Y48" s="60"/>
      <c r="Z48" s="239"/>
      <c r="AA48" s="72"/>
      <c r="AB48" s="52"/>
      <c r="AC48" s="137"/>
      <c r="AD48" s="137"/>
      <c r="AE48" s="146"/>
      <c r="AF48" s="241"/>
      <c r="AG48" s="239"/>
      <c r="AH48" s="171"/>
      <c r="AI48" s="137"/>
    </row>
    <row r="49" spans="1:35" x14ac:dyDescent="0.25">
      <c r="A49" s="270"/>
      <c r="B49" s="261"/>
      <c r="C49" s="250" t="s">
        <v>7</v>
      </c>
      <c r="D49" s="251"/>
      <c r="E49" s="52"/>
      <c r="F49" s="239"/>
      <c r="G49" s="253"/>
      <c r="H49" s="239"/>
      <c r="I49" s="253"/>
      <c r="J49" s="253"/>
      <c r="K49" s="101"/>
      <c r="L49" s="84"/>
      <c r="M49" s="110"/>
      <c r="N49" s="128"/>
      <c r="O49" s="128"/>
      <c r="P49" s="81"/>
      <c r="Q49" s="52"/>
      <c r="R49" s="52"/>
      <c r="S49" s="253"/>
      <c r="T49" s="116"/>
      <c r="U49" s="253"/>
      <c r="V49" s="73"/>
      <c r="W49" s="300"/>
      <c r="X49" s="166"/>
      <c r="Y49" s="72"/>
      <c r="Z49" s="239"/>
      <c r="AA49" s="72"/>
      <c r="AB49" s="52"/>
      <c r="AC49" s="137"/>
      <c r="AD49" s="137"/>
      <c r="AE49" s="146"/>
      <c r="AF49" s="241"/>
      <c r="AG49" s="239"/>
      <c r="AH49" s="171"/>
      <c r="AI49" s="137"/>
    </row>
    <row r="50" spans="1:35" x14ac:dyDescent="0.25">
      <c r="A50" s="270"/>
      <c r="B50" s="261"/>
      <c r="C50" s="250" t="s">
        <v>8</v>
      </c>
      <c r="D50" s="251"/>
      <c r="E50" s="52"/>
      <c r="F50" s="239"/>
      <c r="G50" s="253"/>
      <c r="H50" s="239"/>
      <c r="I50" s="253"/>
      <c r="J50" s="253"/>
      <c r="K50" s="101"/>
      <c r="L50" s="84"/>
      <c r="M50" s="110"/>
      <c r="N50" s="128"/>
      <c r="O50" s="128"/>
      <c r="P50" s="81"/>
      <c r="Q50" s="52"/>
      <c r="R50" s="52"/>
      <c r="S50" s="253"/>
      <c r="T50" s="116"/>
      <c r="U50" s="253"/>
      <c r="V50" s="73"/>
      <c r="W50" s="300"/>
      <c r="X50" s="166"/>
      <c r="Y50" s="72"/>
      <c r="Z50" s="239"/>
      <c r="AA50" s="72"/>
      <c r="AB50" s="52"/>
      <c r="AC50" s="137"/>
      <c r="AD50" s="137"/>
      <c r="AE50" s="146"/>
      <c r="AF50" s="241"/>
      <c r="AG50" s="239"/>
      <c r="AH50" s="171"/>
      <c r="AI50" s="137"/>
    </row>
    <row r="51" spans="1:35" x14ac:dyDescent="0.25">
      <c r="A51" s="270"/>
      <c r="B51" s="261"/>
      <c r="C51" s="250" t="s">
        <v>9</v>
      </c>
      <c r="D51" s="251"/>
      <c r="E51" s="52"/>
      <c r="F51" s="239"/>
      <c r="G51" s="253"/>
      <c r="H51" s="239"/>
      <c r="I51" s="253"/>
      <c r="J51" s="253"/>
      <c r="K51" s="101"/>
      <c r="L51" s="84"/>
      <c r="M51" s="110"/>
      <c r="N51" s="135"/>
      <c r="O51" s="135"/>
      <c r="P51" s="72"/>
      <c r="Q51" s="52"/>
      <c r="R51" s="52"/>
      <c r="S51" s="253"/>
      <c r="T51" s="116"/>
      <c r="U51" s="253"/>
      <c r="V51" s="73"/>
      <c r="W51" s="300"/>
      <c r="X51" s="167"/>
      <c r="Y51" s="60"/>
      <c r="Z51" s="239"/>
      <c r="AA51" s="60"/>
      <c r="AB51" s="52"/>
      <c r="AC51" s="137"/>
      <c r="AD51" s="137"/>
      <c r="AE51" s="146"/>
      <c r="AF51" s="241"/>
      <c r="AG51" s="239"/>
      <c r="AH51" s="171"/>
      <c r="AI51" s="137"/>
    </row>
    <row r="52" spans="1:35" x14ac:dyDescent="0.25">
      <c r="A52" s="270"/>
      <c r="B52" s="261"/>
      <c r="C52" s="250" t="s">
        <v>10</v>
      </c>
      <c r="D52" s="251"/>
      <c r="E52" s="52"/>
      <c r="F52" s="239"/>
      <c r="G52" s="253"/>
      <c r="H52" s="239"/>
      <c r="I52" s="253"/>
      <c r="J52" s="253"/>
      <c r="K52" s="101"/>
      <c r="L52" s="84"/>
      <c r="M52" s="110"/>
      <c r="N52" s="128"/>
      <c r="O52" s="128"/>
      <c r="P52" s="81"/>
      <c r="Q52" s="52"/>
      <c r="R52" s="52"/>
      <c r="S52" s="253"/>
      <c r="T52" s="116"/>
      <c r="U52" s="253"/>
      <c r="V52" s="73"/>
      <c r="W52" s="300"/>
      <c r="X52" s="168"/>
      <c r="Y52" s="60"/>
      <c r="Z52" s="239"/>
      <c r="AA52" s="60"/>
      <c r="AB52" s="52"/>
      <c r="AC52" s="137"/>
      <c r="AD52" s="137"/>
      <c r="AE52" s="146"/>
      <c r="AF52" s="241"/>
      <c r="AG52" s="239"/>
      <c r="AH52" s="171"/>
      <c r="AI52" s="137"/>
    </row>
    <row r="53" spans="1:35" ht="15" hidden="1" customHeight="1" x14ac:dyDescent="0.3">
      <c r="A53" s="270"/>
      <c r="B53" s="261"/>
      <c r="C53" s="245" t="s">
        <v>19</v>
      </c>
      <c r="D53" s="246"/>
      <c r="E53" s="52"/>
      <c r="F53" s="239"/>
      <c r="G53" s="253"/>
      <c r="H53" s="239"/>
      <c r="I53" s="253"/>
      <c r="J53" s="253"/>
      <c r="K53" s="101"/>
      <c r="L53" s="84"/>
      <c r="M53" s="110"/>
      <c r="N53" s="128"/>
      <c r="O53" s="128"/>
      <c r="P53" s="81"/>
      <c r="Q53" s="52"/>
      <c r="R53" s="52"/>
      <c r="S53" s="253"/>
      <c r="T53" s="116"/>
      <c r="U53" s="253"/>
      <c r="V53" s="73"/>
      <c r="W53" s="300"/>
      <c r="X53" s="169"/>
      <c r="Y53" s="60"/>
      <c r="Z53" s="239"/>
      <c r="AA53" s="60"/>
      <c r="AB53" s="52"/>
      <c r="AC53" s="137"/>
      <c r="AD53" s="137"/>
      <c r="AE53" s="146"/>
      <c r="AF53" s="241"/>
      <c r="AG53" s="239"/>
      <c r="AH53" s="171"/>
      <c r="AI53" s="137"/>
    </row>
    <row r="54" spans="1:35" ht="15" hidden="1" customHeight="1" x14ac:dyDescent="0.3">
      <c r="A54" s="270"/>
      <c r="B54" s="261"/>
      <c r="C54" s="250" t="s">
        <v>20</v>
      </c>
      <c r="D54" s="251"/>
      <c r="E54" s="52"/>
      <c r="F54" s="239"/>
      <c r="G54" s="253"/>
      <c r="H54" s="239"/>
      <c r="I54" s="253"/>
      <c r="J54" s="253"/>
      <c r="K54" s="101"/>
      <c r="L54" s="84"/>
      <c r="M54" s="110"/>
      <c r="N54" s="128"/>
      <c r="O54" s="128"/>
      <c r="P54" s="81"/>
      <c r="Q54" s="57"/>
      <c r="R54" s="57"/>
      <c r="S54" s="253"/>
      <c r="T54" s="116"/>
      <c r="U54" s="253"/>
      <c r="V54" s="73"/>
      <c r="W54" s="300"/>
      <c r="X54" s="169"/>
      <c r="Y54" s="72"/>
      <c r="Z54" s="239"/>
      <c r="AA54" s="72"/>
      <c r="AB54" s="57"/>
      <c r="AC54" s="137"/>
      <c r="AD54" s="137"/>
      <c r="AE54" s="146"/>
      <c r="AF54" s="241"/>
      <c r="AG54" s="239"/>
      <c r="AH54" s="171"/>
      <c r="AI54" s="137"/>
    </row>
    <row r="55" spans="1:35" ht="15" hidden="1" customHeight="1" x14ac:dyDescent="0.3">
      <c r="A55" s="270"/>
      <c r="B55" s="261"/>
      <c r="C55" s="243" t="s">
        <v>70</v>
      </c>
      <c r="D55" s="244"/>
      <c r="E55" s="52"/>
      <c r="F55" s="239"/>
      <c r="G55" s="253"/>
      <c r="H55" s="239"/>
      <c r="I55" s="253"/>
      <c r="J55" s="253"/>
      <c r="K55" s="101"/>
      <c r="L55" s="84"/>
      <c r="M55" s="110"/>
      <c r="N55" s="128"/>
      <c r="O55" s="128"/>
      <c r="P55" s="81"/>
      <c r="Q55" s="63"/>
      <c r="R55" s="63"/>
      <c r="S55" s="253"/>
      <c r="T55" s="116"/>
      <c r="U55" s="253"/>
      <c r="V55" s="73"/>
      <c r="W55" s="300"/>
      <c r="X55" s="169"/>
      <c r="Y55" s="72"/>
      <c r="Z55" s="239"/>
      <c r="AA55" s="72"/>
      <c r="AB55" s="52"/>
      <c r="AC55" s="137"/>
      <c r="AD55" s="137"/>
      <c r="AE55" s="146"/>
      <c r="AF55" s="241"/>
      <c r="AG55" s="239"/>
      <c r="AH55" s="171"/>
      <c r="AI55" s="137"/>
    </row>
    <row r="56" spans="1:35" ht="15" hidden="1" customHeight="1" x14ac:dyDescent="0.3">
      <c r="A56" s="270"/>
      <c r="B56" s="261"/>
      <c r="C56" s="250" t="s">
        <v>71</v>
      </c>
      <c r="D56" s="251"/>
      <c r="E56" s="52"/>
      <c r="F56" s="239"/>
      <c r="G56" s="253"/>
      <c r="H56" s="239"/>
      <c r="I56" s="253"/>
      <c r="J56" s="253"/>
      <c r="K56" s="101"/>
      <c r="L56" s="84"/>
      <c r="M56" s="110"/>
      <c r="N56" s="128"/>
      <c r="O56" s="128"/>
      <c r="P56" s="81"/>
      <c r="Q56" s="52"/>
      <c r="R56" s="57"/>
      <c r="S56" s="253"/>
      <c r="T56" s="116"/>
      <c r="U56" s="253"/>
      <c r="V56" s="73"/>
      <c r="W56" s="300"/>
      <c r="X56" s="169"/>
      <c r="Y56" s="72"/>
      <c r="Z56" s="239"/>
      <c r="AA56" s="72"/>
      <c r="AB56" s="52"/>
      <c r="AC56" s="137"/>
      <c r="AD56" s="137"/>
      <c r="AE56" s="146"/>
      <c r="AF56" s="241"/>
      <c r="AG56" s="239"/>
      <c r="AH56" s="171"/>
      <c r="AI56" s="137"/>
    </row>
    <row r="57" spans="1:35" ht="15" customHeight="1" x14ac:dyDescent="0.25">
      <c r="A57" s="270"/>
      <c r="B57" s="261"/>
      <c r="C57" s="257" t="s">
        <v>18</v>
      </c>
      <c r="D57" s="258"/>
      <c r="E57" s="52"/>
      <c r="F57" s="239"/>
      <c r="G57" s="253"/>
      <c r="H57" s="239"/>
      <c r="I57" s="253"/>
      <c r="J57" s="253"/>
      <c r="K57" s="101"/>
      <c r="L57" s="61"/>
      <c r="M57" s="110"/>
      <c r="N57" s="133"/>
      <c r="O57" s="133"/>
      <c r="P57" s="50"/>
      <c r="Q57" s="52"/>
      <c r="R57" s="52"/>
      <c r="S57" s="253"/>
      <c r="T57" s="116"/>
      <c r="U57" s="253"/>
      <c r="V57" s="73"/>
      <c r="W57" s="300"/>
      <c r="X57" s="169"/>
      <c r="Y57" s="60"/>
      <c r="Z57" s="239"/>
      <c r="AA57" s="60"/>
      <c r="AB57" s="52"/>
      <c r="AC57" s="137"/>
      <c r="AD57" s="137"/>
      <c r="AE57" s="146"/>
      <c r="AF57" s="241"/>
      <c r="AG57" s="239"/>
      <c r="AH57" s="171"/>
      <c r="AI57" s="137"/>
    </row>
    <row r="58" spans="1:35" ht="15" hidden="1" customHeight="1" x14ac:dyDescent="0.3">
      <c r="A58" s="270"/>
      <c r="B58" s="261"/>
      <c r="C58" s="38"/>
      <c r="D58" s="20" t="s">
        <v>24</v>
      </c>
      <c r="E58" s="52"/>
      <c r="F58" s="239"/>
      <c r="G58" s="253"/>
      <c r="H58" s="239"/>
      <c r="I58" s="253"/>
      <c r="J58" s="253"/>
      <c r="K58" s="101"/>
      <c r="L58" s="212"/>
      <c r="M58" s="110"/>
      <c r="N58" s="128"/>
      <c r="O58" s="128"/>
      <c r="P58" s="81"/>
      <c r="Q58" s="52"/>
      <c r="R58" s="52"/>
      <c r="S58" s="253"/>
      <c r="T58" s="116"/>
      <c r="U58" s="253"/>
      <c r="V58" s="73"/>
      <c r="W58" s="300"/>
      <c r="X58" s="169"/>
      <c r="Y58" s="60"/>
      <c r="Z58" s="239"/>
      <c r="AA58" s="60"/>
      <c r="AB58" s="67">
        <f>0.035*AB75</f>
        <v>3.4559E-3</v>
      </c>
      <c r="AC58" s="137"/>
      <c r="AD58" s="137"/>
      <c r="AE58" s="146"/>
      <c r="AF58" s="241"/>
      <c r="AG58" s="239"/>
      <c r="AH58" s="171"/>
      <c r="AI58" s="137"/>
    </row>
    <row r="59" spans="1:35" ht="15" hidden="1" customHeight="1" x14ac:dyDescent="0.3">
      <c r="A59" s="270"/>
      <c r="B59" s="261"/>
      <c r="C59" s="21"/>
      <c r="D59" s="21" t="s">
        <v>25</v>
      </c>
      <c r="E59" s="52"/>
      <c r="F59" s="239"/>
      <c r="G59" s="253"/>
      <c r="H59" s="239"/>
      <c r="I59" s="253"/>
      <c r="J59" s="253"/>
      <c r="K59" s="101"/>
      <c r="L59" s="212"/>
      <c r="M59" s="110"/>
      <c r="N59" s="128"/>
      <c r="O59" s="128"/>
      <c r="P59" s="81"/>
      <c r="Q59" s="52"/>
      <c r="R59" s="57"/>
      <c r="S59" s="253"/>
      <c r="T59" s="116"/>
      <c r="U59" s="253"/>
      <c r="V59" s="73"/>
      <c r="W59" s="300"/>
      <c r="X59" s="169"/>
      <c r="Y59" s="60"/>
      <c r="Z59" s="239"/>
      <c r="AA59" s="60"/>
      <c r="AB59" s="224"/>
      <c r="AC59" s="137"/>
      <c r="AD59" s="138"/>
      <c r="AE59" s="146"/>
      <c r="AF59" s="241"/>
      <c r="AG59" s="239"/>
      <c r="AH59" s="171"/>
      <c r="AI59" s="138"/>
    </row>
    <row r="60" spans="1:35" ht="15" hidden="1" customHeight="1" x14ac:dyDescent="0.3">
      <c r="A60" s="270"/>
      <c r="B60" s="261"/>
      <c r="C60" s="257" t="s">
        <v>44</v>
      </c>
      <c r="D60" s="258"/>
      <c r="E60" s="52"/>
      <c r="F60" s="239"/>
      <c r="G60" s="253"/>
      <c r="H60" s="239"/>
      <c r="I60" s="253"/>
      <c r="J60" s="253"/>
      <c r="K60" s="101"/>
      <c r="L60" s="212"/>
      <c r="M60" s="110"/>
      <c r="N60" s="128"/>
      <c r="O60" s="128"/>
      <c r="P60" s="81"/>
      <c r="Q60" s="52"/>
      <c r="R60" s="52"/>
      <c r="S60" s="253"/>
      <c r="T60" s="116"/>
      <c r="U60" s="253"/>
      <c r="V60" s="73"/>
      <c r="W60" s="300"/>
      <c r="X60" s="169"/>
      <c r="Y60" s="72"/>
      <c r="Z60" s="239"/>
      <c r="AA60" s="72"/>
      <c r="AB60" s="63"/>
      <c r="AC60" s="137"/>
      <c r="AD60" s="137"/>
      <c r="AE60" s="146"/>
      <c r="AF60" s="241"/>
      <c r="AG60" s="239"/>
      <c r="AH60" s="171"/>
      <c r="AI60" s="137"/>
    </row>
    <row r="61" spans="1:35" ht="15" hidden="1" customHeight="1" x14ac:dyDescent="0.3">
      <c r="A61" s="270"/>
      <c r="B61" s="261"/>
      <c r="C61" s="250" t="s">
        <v>58</v>
      </c>
      <c r="D61" s="251"/>
      <c r="E61" s="52"/>
      <c r="F61" s="239"/>
      <c r="G61" s="253"/>
      <c r="H61" s="239"/>
      <c r="I61" s="253"/>
      <c r="J61" s="253"/>
      <c r="K61" s="101"/>
      <c r="L61" s="212"/>
      <c r="M61" s="110"/>
      <c r="N61" s="128"/>
      <c r="O61" s="128"/>
      <c r="P61" s="81"/>
      <c r="Q61" s="52"/>
      <c r="R61" s="52"/>
      <c r="S61" s="253"/>
      <c r="T61" s="116"/>
      <c r="U61" s="253"/>
      <c r="V61" s="73"/>
      <c r="W61" s="300"/>
      <c r="X61" s="169"/>
      <c r="Y61" s="72"/>
      <c r="Z61" s="239"/>
      <c r="AA61" s="72"/>
      <c r="AB61" s="52"/>
      <c r="AC61" s="137"/>
      <c r="AD61" s="137"/>
      <c r="AE61" s="146"/>
      <c r="AF61" s="241"/>
      <c r="AG61" s="239"/>
      <c r="AH61" s="171"/>
      <c r="AI61" s="137"/>
    </row>
    <row r="62" spans="1:35" ht="15" customHeight="1" x14ac:dyDescent="0.25">
      <c r="A62" s="270"/>
      <c r="B62" s="262"/>
      <c r="C62" s="250" t="s">
        <v>68</v>
      </c>
      <c r="D62" s="251"/>
      <c r="E62" s="52"/>
      <c r="F62" s="239"/>
      <c r="G62" s="253"/>
      <c r="H62" s="239"/>
      <c r="I62" s="253"/>
      <c r="J62" s="253"/>
      <c r="K62" s="101"/>
      <c r="L62" s="212"/>
      <c r="M62" s="110"/>
      <c r="N62" s="128"/>
      <c r="O62" s="128"/>
      <c r="P62" s="81"/>
      <c r="Q62" s="52"/>
      <c r="R62" s="52"/>
      <c r="S62" s="253"/>
      <c r="T62" s="116"/>
      <c r="U62" s="253"/>
      <c r="V62" s="73"/>
      <c r="W62" s="300"/>
      <c r="X62" s="169"/>
      <c r="Y62" s="72"/>
      <c r="Z62" s="239"/>
      <c r="AA62" s="72"/>
      <c r="AB62" s="57"/>
      <c r="AC62" s="139"/>
      <c r="AD62" s="137"/>
      <c r="AE62" s="146"/>
      <c r="AF62" s="241"/>
      <c r="AG62" s="239"/>
      <c r="AH62" s="171"/>
      <c r="AI62" s="137"/>
    </row>
    <row r="63" spans="1:35" x14ac:dyDescent="0.25">
      <c r="A63" s="270"/>
      <c r="B63" s="259" t="s">
        <v>12</v>
      </c>
      <c r="C63" s="257" t="s">
        <v>35</v>
      </c>
      <c r="D63" s="258"/>
      <c r="E63" s="74"/>
      <c r="F63" s="239"/>
      <c r="G63" s="142"/>
      <c r="H63" s="239"/>
      <c r="I63" s="253"/>
      <c r="J63" s="253"/>
      <c r="K63" s="101"/>
      <c r="L63" s="212"/>
      <c r="M63" s="110"/>
      <c r="N63" s="128"/>
      <c r="O63" s="128"/>
      <c r="P63" s="81"/>
      <c r="Q63" s="209"/>
      <c r="R63" s="52"/>
      <c r="S63" s="253"/>
      <c r="T63" s="52"/>
      <c r="U63" s="253"/>
      <c r="V63" s="73"/>
      <c r="W63" s="300"/>
      <c r="X63" s="169"/>
      <c r="Y63" s="60"/>
      <c r="Z63" s="239"/>
      <c r="AA63" s="206"/>
      <c r="AB63" s="59">
        <f>20*AB80</f>
        <v>1.9531999999999998</v>
      </c>
      <c r="AC63" s="163">
        <v>0.01</v>
      </c>
      <c r="AD63" s="137"/>
      <c r="AE63" s="67">
        <v>5.0000000000000001E-3</v>
      </c>
      <c r="AF63" s="241"/>
      <c r="AG63" s="239"/>
      <c r="AH63" s="171"/>
      <c r="AI63" s="120">
        <f>0.009*AI80</f>
        <v>8.6353200000000001E-3</v>
      </c>
    </row>
    <row r="64" spans="1:35" ht="15" hidden="1" customHeight="1" x14ac:dyDescent="0.3">
      <c r="A64" s="270"/>
      <c r="B64" s="260"/>
      <c r="C64" s="257" t="s">
        <v>75</v>
      </c>
      <c r="D64" s="258"/>
      <c r="E64" s="76"/>
      <c r="F64" s="239"/>
      <c r="G64" s="71"/>
      <c r="H64" s="239"/>
      <c r="I64" s="253"/>
      <c r="J64" s="253"/>
      <c r="K64" s="101"/>
      <c r="L64" s="212"/>
      <c r="M64" s="110"/>
      <c r="N64" s="128"/>
      <c r="O64" s="128"/>
      <c r="P64" s="81"/>
      <c r="Q64" s="195"/>
      <c r="R64" s="75"/>
      <c r="S64" s="253"/>
      <c r="T64" s="116"/>
      <c r="U64" s="253"/>
      <c r="V64" s="73"/>
      <c r="W64" s="300"/>
      <c r="X64" s="73"/>
      <c r="Y64" s="60"/>
      <c r="Z64" s="239"/>
      <c r="AA64" s="205"/>
      <c r="AB64" s="50"/>
      <c r="AC64" s="157"/>
      <c r="AD64" s="137"/>
      <c r="AE64" s="146"/>
      <c r="AF64" s="241"/>
      <c r="AG64" s="239"/>
      <c r="AH64" s="171"/>
      <c r="AI64" s="137"/>
    </row>
    <row r="65" spans="1:35" x14ac:dyDescent="0.25">
      <c r="A65" s="270"/>
      <c r="B65" s="261"/>
      <c r="C65" s="250" t="s">
        <v>52</v>
      </c>
      <c r="D65" s="251"/>
      <c r="E65" s="52"/>
      <c r="F65" s="239"/>
      <c r="G65" s="71">
        <v>1.2E-2</v>
      </c>
      <c r="H65" s="239"/>
      <c r="I65" s="253"/>
      <c r="J65" s="253"/>
      <c r="K65" s="101"/>
      <c r="L65" s="212"/>
      <c r="M65" s="71">
        <f>0.25*M80</f>
        <v>9.8925000000000003E-3</v>
      </c>
      <c r="N65" s="128"/>
      <c r="O65" s="128"/>
      <c r="P65" s="81"/>
      <c r="Q65" s="196">
        <v>5.0000000000000001E-3</v>
      </c>
      <c r="R65" s="67">
        <v>1E-3</v>
      </c>
      <c r="S65" s="253"/>
      <c r="T65" s="116"/>
      <c r="U65" s="253"/>
      <c r="V65" s="82">
        <v>3.0000000000000001E-3</v>
      </c>
      <c r="W65" s="301"/>
      <c r="X65" s="73"/>
      <c r="Y65" s="64"/>
      <c r="Z65" s="239"/>
      <c r="AA65" s="204">
        <v>4.0000000000000001E-3</v>
      </c>
      <c r="AB65" s="50"/>
      <c r="AC65" s="137"/>
      <c r="AD65" s="137"/>
      <c r="AE65" s="146"/>
      <c r="AF65" s="241"/>
      <c r="AG65" s="239"/>
      <c r="AH65" s="175"/>
      <c r="AI65" s="137"/>
    </row>
    <row r="66" spans="1:35" ht="15" customHeight="1" x14ac:dyDescent="0.25">
      <c r="A66" s="270"/>
      <c r="B66" s="261"/>
      <c r="C66" s="250" t="s">
        <v>53</v>
      </c>
      <c r="D66" s="251"/>
      <c r="E66" s="72"/>
      <c r="F66" s="239"/>
      <c r="G66" s="71">
        <v>1.7999999999999999E-2</v>
      </c>
      <c r="H66" s="239"/>
      <c r="I66" s="253"/>
      <c r="J66" s="253"/>
      <c r="K66" s="59">
        <f>K80*0.23</f>
        <v>3.0541699999999998E-2</v>
      </c>
      <c r="L66" s="50"/>
      <c r="M66" s="71">
        <f>0.25*M80</f>
        <v>9.8925000000000003E-3</v>
      </c>
      <c r="N66" s="67">
        <v>7.3000000000000001E-3</v>
      </c>
      <c r="O66" s="134">
        <v>2.5999999999999999E-2</v>
      </c>
      <c r="P66" s="150">
        <v>3.0000000000000001E-3</v>
      </c>
      <c r="Q66" s="197">
        <v>0.01</v>
      </c>
      <c r="R66" s="67">
        <v>2.5000000000000001E-3</v>
      </c>
      <c r="S66" s="253"/>
      <c r="T66" s="67">
        <f>1*T80</f>
        <v>6.79E-3</v>
      </c>
      <c r="U66" s="253"/>
      <c r="V66" s="82">
        <v>5.0000000000000001E-3</v>
      </c>
      <c r="W66" s="150">
        <v>1.5900000000000001E-2</v>
      </c>
      <c r="X66" s="67">
        <v>2.1999999999999999E-2</v>
      </c>
      <c r="Y66" s="140">
        <v>2.5000000000000001E-2</v>
      </c>
      <c r="Z66" s="239"/>
      <c r="AA66" s="204">
        <v>8.0000000000000002E-3</v>
      </c>
      <c r="AB66" s="50"/>
      <c r="AC66" s="137"/>
      <c r="AD66" s="120">
        <v>1.2999999999999999E-2</v>
      </c>
      <c r="AE66" s="146"/>
      <c r="AF66" s="241"/>
      <c r="AG66" s="239"/>
      <c r="AH66" s="176">
        <f>0.03*AH80</f>
        <v>2.9177999999999999E-3</v>
      </c>
      <c r="AI66" s="137"/>
    </row>
    <row r="67" spans="1:35" ht="15" customHeight="1" x14ac:dyDescent="0.25">
      <c r="A67" s="270"/>
      <c r="B67" s="262"/>
      <c r="C67" s="250" t="s">
        <v>54</v>
      </c>
      <c r="D67" s="251"/>
      <c r="E67" s="72"/>
      <c r="F67" s="239"/>
      <c r="G67" s="71">
        <v>1.4E-2</v>
      </c>
      <c r="H67" s="239"/>
      <c r="I67" s="253"/>
      <c r="J67" s="253"/>
      <c r="K67" s="59">
        <f>K80*0.23</f>
        <v>3.0541699999999998E-2</v>
      </c>
      <c r="L67" s="50"/>
      <c r="M67" s="110"/>
      <c r="N67" s="67">
        <v>1.8E-3</v>
      </c>
      <c r="O67" s="134">
        <v>2.5999999999999999E-2</v>
      </c>
      <c r="P67" s="149">
        <v>3.0000000000000001E-3</v>
      </c>
      <c r="Q67" s="198">
        <v>5.0000000000000001E-3</v>
      </c>
      <c r="R67" s="67">
        <v>2.5000000000000001E-3</v>
      </c>
      <c r="S67" s="253"/>
      <c r="T67" s="67">
        <f>1*T80</f>
        <v>6.79E-3</v>
      </c>
      <c r="U67" s="253"/>
      <c r="V67" s="87">
        <v>5.0000000000000001E-3</v>
      </c>
      <c r="W67" s="150">
        <v>1.5900000000000001E-2</v>
      </c>
      <c r="X67" s="67">
        <v>2.1999999999999999E-2</v>
      </c>
      <c r="Y67" s="140">
        <v>2.5000000000000001E-2</v>
      </c>
      <c r="Z67" s="239"/>
      <c r="AA67" s="204">
        <v>8.0000000000000002E-3</v>
      </c>
      <c r="AB67" s="50"/>
      <c r="AC67" s="137"/>
      <c r="AD67" s="120">
        <v>5.0000000000000001E-3</v>
      </c>
      <c r="AE67" s="146"/>
      <c r="AF67" s="241"/>
      <c r="AG67" s="239"/>
      <c r="AH67" s="177"/>
      <c r="AI67" s="137"/>
    </row>
    <row r="68" spans="1:35" x14ac:dyDescent="0.25">
      <c r="A68" s="270"/>
      <c r="B68" s="259" t="s">
        <v>74</v>
      </c>
      <c r="C68" s="257" t="s">
        <v>80</v>
      </c>
      <c r="D68" s="258"/>
      <c r="E68" s="74"/>
      <c r="F68" s="239"/>
      <c r="G68" s="71">
        <v>2.5000000000000001E-2</v>
      </c>
      <c r="H68" s="239"/>
      <c r="I68" s="253"/>
      <c r="J68" s="253"/>
      <c r="K68" s="101"/>
      <c r="L68" s="112"/>
      <c r="M68" s="110"/>
      <c r="N68" s="69">
        <v>0.01</v>
      </c>
      <c r="O68" s="85"/>
      <c r="P68" s="59">
        <v>0.05</v>
      </c>
      <c r="Q68" s="74">
        <v>0.01</v>
      </c>
      <c r="R68" s="52"/>
      <c r="S68" s="253"/>
      <c r="T68" s="67">
        <f>1.6*T80</f>
        <v>1.0864E-2</v>
      </c>
      <c r="U68" s="253"/>
      <c r="V68" s="82"/>
      <c r="W68" s="302"/>
      <c r="X68" s="67">
        <v>2.1999999999999999E-2</v>
      </c>
      <c r="Y68" s="141"/>
      <c r="Z68" s="239"/>
      <c r="AA68" s="72"/>
      <c r="AB68" s="59">
        <f>20*AB80</f>
        <v>1.9531999999999998</v>
      </c>
      <c r="AC68" s="163">
        <v>0.01</v>
      </c>
      <c r="AD68" s="137"/>
      <c r="AE68" s="146"/>
      <c r="AF68" s="241"/>
      <c r="AG68" s="239"/>
      <c r="AH68" s="174"/>
      <c r="AI68" s="137"/>
    </row>
    <row r="69" spans="1:35" x14ac:dyDescent="0.25">
      <c r="A69" s="270"/>
      <c r="B69" s="260"/>
      <c r="C69" s="257" t="s">
        <v>81</v>
      </c>
      <c r="D69" s="258"/>
      <c r="E69" s="52"/>
      <c r="F69" s="239"/>
      <c r="G69" s="71">
        <v>1.2999999999999999E-2</v>
      </c>
      <c r="H69" s="239"/>
      <c r="I69" s="253"/>
      <c r="J69" s="253"/>
      <c r="K69" s="101"/>
      <c r="L69" s="112"/>
      <c r="M69" s="110"/>
      <c r="N69" s="128"/>
      <c r="O69" s="128"/>
      <c r="P69" s="79"/>
      <c r="Q69" s="63"/>
      <c r="R69" s="52"/>
      <c r="S69" s="253"/>
      <c r="T69" s="116"/>
      <c r="U69" s="253"/>
      <c r="V69" s="77"/>
      <c r="W69" s="303"/>
      <c r="X69" s="77"/>
      <c r="Y69" s="60"/>
      <c r="Z69" s="239"/>
      <c r="AA69" s="72"/>
      <c r="AB69" s="79"/>
      <c r="AC69" s="137"/>
      <c r="AD69" s="137"/>
      <c r="AE69" s="146"/>
      <c r="AF69" s="241"/>
      <c r="AG69" s="239"/>
      <c r="AH69" s="168"/>
      <c r="AI69" s="137"/>
    </row>
    <row r="70" spans="1:35" x14ac:dyDescent="0.25">
      <c r="A70" s="270"/>
      <c r="B70" s="261"/>
      <c r="C70" s="257" t="s">
        <v>11</v>
      </c>
      <c r="D70" s="258"/>
      <c r="E70" s="52"/>
      <c r="F70" s="239"/>
      <c r="G70" s="72"/>
      <c r="H70" s="239"/>
      <c r="I70" s="253"/>
      <c r="J70" s="253"/>
      <c r="K70" s="101"/>
      <c r="L70" s="112"/>
      <c r="M70" s="110"/>
      <c r="N70" s="128"/>
      <c r="O70" s="128"/>
      <c r="P70" s="50"/>
      <c r="Q70" s="52"/>
      <c r="R70" s="52"/>
      <c r="S70" s="253"/>
      <c r="T70" s="116"/>
      <c r="U70" s="253"/>
      <c r="V70" s="77"/>
      <c r="W70" s="303"/>
      <c r="X70" s="77"/>
      <c r="Y70" s="60"/>
      <c r="Z70" s="239"/>
      <c r="AA70" s="60"/>
      <c r="AB70" s="69"/>
      <c r="AC70" s="137"/>
      <c r="AD70" s="137"/>
      <c r="AE70" s="146"/>
      <c r="AF70" s="241"/>
      <c r="AG70" s="239"/>
      <c r="AH70" s="171"/>
      <c r="AI70" s="137"/>
    </row>
    <row r="71" spans="1:35" x14ac:dyDescent="0.25">
      <c r="A71" s="270"/>
      <c r="B71" s="261"/>
      <c r="C71" s="257" t="s">
        <v>72</v>
      </c>
      <c r="D71" s="258"/>
      <c r="E71" s="52"/>
      <c r="F71" s="239"/>
      <c r="G71" s="142"/>
      <c r="H71" s="239"/>
      <c r="I71" s="253"/>
      <c r="J71" s="253"/>
      <c r="K71" s="101"/>
      <c r="L71" s="112"/>
      <c r="M71" s="110"/>
      <c r="N71" s="128"/>
      <c r="O71" s="128"/>
      <c r="P71" s="50"/>
      <c r="Q71" s="57"/>
      <c r="R71" s="57"/>
      <c r="S71" s="253"/>
      <c r="T71" s="116"/>
      <c r="U71" s="253"/>
      <c r="V71" s="77"/>
      <c r="W71" s="303"/>
      <c r="X71" s="77"/>
      <c r="Y71" s="64"/>
      <c r="Z71" s="239"/>
      <c r="AA71" s="205"/>
      <c r="AB71" s="59">
        <f>20*AB80</f>
        <v>1.9531999999999998</v>
      </c>
      <c r="AC71" s="137"/>
      <c r="AD71" s="137"/>
      <c r="AE71" s="146"/>
      <c r="AF71" s="241"/>
      <c r="AG71" s="239"/>
      <c r="AH71" s="171"/>
      <c r="AI71" s="137"/>
    </row>
    <row r="72" spans="1:35" ht="15" hidden="1" customHeight="1" x14ac:dyDescent="0.3">
      <c r="A72" s="270"/>
      <c r="B72" s="261"/>
      <c r="C72" s="243" t="s">
        <v>83</v>
      </c>
      <c r="D72" s="244"/>
      <c r="E72" s="52"/>
      <c r="F72" s="239"/>
      <c r="G72" s="71"/>
      <c r="H72" s="239"/>
      <c r="I72" s="253"/>
      <c r="J72" s="253"/>
      <c r="K72" s="101"/>
      <c r="L72" s="112"/>
      <c r="M72" s="110"/>
      <c r="N72" s="128"/>
      <c r="O72" s="128"/>
      <c r="P72" s="50"/>
      <c r="Q72" s="52"/>
      <c r="R72" s="52"/>
      <c r="S72" s="253"/>
      <c r="T72" s="116"/>
      <c r="U72" s="253"/>
      <c r="V72" s="77"/>
      <c r="W72" s="232"/>
      <c r="X72" s="125"/>
      <c r="Y72" s="60"/>
      <c r="Z72" s="239"/>
      <c r="AA72" s="205"/>
      <c r="AB72" s="52"/>
      <c r="AC72" s="155"/>
      <c r="AD72" s="137"/>
      <c r="AE72" s="146"/>
      <c r="AF72" s="241"/>
      <c r="AG72" s="239"/>
      <c r="AH72" s="171"/>
      <c r="AI72" s="137"/>
    </row>
    <row r="73" spans="1:35" ht="15" hidden="1" customHeight="1" x14ac:dyDescent="0.3">
      <c r="A73" s="270"/>
      <c r="B73" s="261"/>
      <c r="C73" s="250" t="s">
        <v>71</v>
      </c>
      <c r="D73" s="251"/>
      <c r="E73" s="52"/>
      <c r="F73" s="239"/>
      <c r="G73" s="71"/>
      <c r="H73" s="239"/>
      <c r="I73" s="253"/>
      <c r="J73" s="253"/>
      <c r="K73" s="101"/>
      <c r="L73" s="112"/>
      <c r="M73" s="110"/>
      <c r="N73" s="128"/>
      <c r="O73" s="128"/>
      <c r="P73" s="50"/>
      <c r="Q73" s="52"/>
      <c r="R73" s="57"/>
      <c r="S73" s="253"/>
      <c r="T73" s="116"/>
      <c r="U73" s="253"/>
      <c r="V73" s="77"/>
      <c r="W73" s="232"/>
      <c r="X73" s="125"/>
      <c r="Y73" s="64"/>
      <c r="Z73" s="239"/>
      <c r="AA73" s="205"/>
      <c r="AB73" s="52"/>
      <c r="AC73" s="155"/>
      <c r="AD73" s="137"/>
      <c r="AE73" s="146"/>
      <c r="AF73" s="241"/>
      <c r="AG73" s="239"/>
      <c r="AH73" s="171"/>
      <c r="AI73" s="137"/>
    </row>
    <row r="74" spans="1:35" x14ac:dyDescent="0.25">
      <c r="A74" s="271"/>
      <c r="B74" s="262"/>
      <c r="C74" s="250" t="s">
        <v>34</v>
      </c>
      <c r="D74" s="251"/>
      <c r="E74" s="57"/>
      <c r="F74" s="239"/>
      <c r="G74" s="71">
        <v>1.2E-2</v>
      </c>
      <c r="H74" s="239"/>
      <c r="I74" s="253"/>
      <c r="J74" s="253"/>
      <c r="K74" s="101"/>
      <c r="L74" s="50"/>
      <c r="M74" s="110"/>
      <c r="N74" s="131"/>
      <c r="O74" s="131"/>
      <c r="P74" s="50"/>
      <c r="Q74" s="52"/>
      <c r="R74" s="142">
        <v>5.0000000000000001E-3</v>
      </c>
      <c r="S74" s="253"/>
      <c r="T74" s="67">
        <f>0.1*T80</f>
        <v>6.7900000000000002E-4</v>
      </c>
      <c r="U74" s="253"/>
      <c r="V74" s="71">
        <v>3.3000000000000002E-2</v>
      </c>
      <c r="W74" s="150">
        <v>1.5900000000000001E-2</v>
      </c>
      <c r="X74" s="124">
        <v>2.1999999999999999E-2</v>
      </c>
      <c r="Y74" s="66"/>
      <c r="Z74" s="239"/>
      <c r="AA74" s="204">
        <v>1.1999999999999999E-3</v>
      </c>
      <c r="AB74" s="52"/>
      <c r="AC74" s="163">
        <v>0.01</v>
      </c>
      <c r="AD74" s="137"/>
      <c r="AE74" s="146"/>
      <c r="AF74" s="241"/>
      <c r="AG74" s="239"/>
      <c r="AH74" s="178"/>
      <c r="AI74" s="137"/>
    </row>
    <row r="75" spans="1:35" s="1" customFormat="1" ht="15" hidden="1" customHeight="1" x14ac:dyDescent="0.3">
      <c r="A75" s="263" t="s">
        <v>48</v>
      </c>
      <c r="B75" s="257" t="s">
        <v>21</v>
      </c>
      <c r="C75" s="287"/>
      <c r="D75" s="258"/>
      <c r="F75" s="239"/>
      <c r="G75" s="71"/>
      <c r="H75" s="239"/>
      <c r="I75" s="253"/>
      <c r="J75" s="253"/>
      <c r="K75" s="101"/>
      <c r="L75" s="84"/>
      <c r="M75" s="110"/>
      <c r="N75" s="134"/>
      <c r="O75" s="134"/>
      <c r="P75" s="50"/>
      <c r="Q75" s="52"/>
      <c r="R75" s="52"/>
      <c r="S75" s="253"/>
      <c r="T75" s="116"/>
      <c r="U75" s="253"/>
      <c r="V75" s="73"/>
      <c r="W75" s="232"/>
      <c r="X75" s="126"/>
      <c r="Y75" s="60"/>
      <c r="Z75" s="239"/>
      <c r="AA75" s="171"/>
      <c r="AB75" s="225">
        <v>9.8739999999999994E-2</v>
      </c>
      <c r="AC75" s="155"/>
      <c r="AD75" s="137"/>
      <c r="AE75" s="146"/>
      <c r="AF75" s="241"/>
      <c r="AG75" s="239"/>
      <c r="AH75" s="171"/>
      <c r="AI75" s="137"/>
    </row>
    <row r="76" spans="1:35" s="1" customFormat="1" ht="27.75" customHeight="1" x14ac:dyDescent="0.25">
      <c r="A76" s="263"/>
      <c r="B76" s="257" t="s">
        <v>147</v>
      </c>
      <c r="C76" s="267"/>
      <c r="D76" s="268"/>
      <c r="E76" s="52"/>
      <c r="F76" s="239"/>
      <c r="G76" s="85"/>
      <c r="H76" s="239"/>
      <c r="I76" s="253"/>
      <c r="J76" s="253"/>
      <c r="K76" s="101"/>
      <c r="L76" s="84"/>
      <c r="M76" s="110"/>
      <c r="N76" s="128"/>
      <c r="O76" s="128"/>
      <c r="P76" s="50"/>
      <c r="Q76" s="52"/>
      <c r="R76" s="50">
        <v>40</v>
      </c>
      <c r="S76" s="253"/>
      <c r="T76" s="116"/>
      <c r="U76" s="253"/>
      <c r="V76" s="73"/>
      <c r="W76" s="300"/>
      <c r="X76" s="73"/>
      <c r="Y76" s="73"/>
      <c r="Z76" s="239"/>
      <c r="AA76" s="73"/>
      <c r="AB76" s="73"/>
      <c r="AC76" s="73"/>
      <c r="AD76" s="137"/>
      <c r="AE76" s="146"/>
      <c r="AF76" s="241"/>
      <c r="AG76" s="239"/>
      <c r="AH76" s="171"/>
      <c r="AI76" s="137"/>
    </row>
    <row r="77" spans="1:35" s="1" customFormat="1" x14ac:dyDescent="0.25">
      <c r="A77" s="263"/>
      <c r="B77" s="89" t="s">
        <v>104</v>
      </c>
      <c r="C77" s="95"/>
      <c r="D77" s="95"/>
      <c r="F77" s="294"/>
      <c r="G77" s="72"/>
      <c r="H77" s="241"/>
      <c r="I77" s="253"/>
      <c r="J77" s="253"/>
      <c r="K77" s="101"/>
      <c r="L77" s="88"/>
      <c r="M77" s="110"/>
      <c r="N77" s="128"/>
      <c r="O77" s="128"/>
      <c r="P77" s="59">
        <v>300</v>
      </c>
      <c r="Q77" s="52"/>
      <c r="R77" s="79"/>
      <c r="S77" s="253"/>
      <c r="T77" s="116"/>
      <c r="U77" s="253"/>
      <c r="V77" s="73"/>
      <c r="W77" s="300"/>
      <c r="X77" s="73"/>
      <c r="Y77" s="73"/>
      <c r="Z77" s="239"/>
      <c r="AA77" s="73"/>
      <c r="AB77" s="73"/>
      <c r="AC77" s="73"/>
      <c r="AD77" s="137"/>
      <c r="AE77" s="146"/>
      <c r="AF77" s="241"/>
      <c r="AG77" s="239"/>
      <c r="AH77" s="171"/>
      <c r="AI77" s="137"/>
    </row>
    <row r="78" spans="1:35" ht="57" customHeight="1" x14ac:dyDescent="0.25">
      <c r="A78" s="263"/>
      <c r="B78" s="264" t="s">
        <v>45</v>
      </c>
      <c r="C78" s="265"/>
      <c r="D78" s="266"/>
      <c r="E78" s="50"/>
      <c r="F78" s="294"/>
      <c r="G78" s="72"/>
      <c r="H78" s="241"/>
      <c r="I78" s="253"/>
      <c r="J78" s="253"/>
      <c r="K78" s="101"/>
      <c r="L78" s="84"/>
      <c r="M78" s="110"/>
      <c r="N78" s="128"/>
      <c r="O78" s="128"/>
      <c r="P78" s="59" t="s">
        <v>105</v>
      </c>
      <c r="Q78" s="50"/>
      <c r="R78" s="50"/>
      <c r="S78" s="253"/>
      <c r="T78" s="116"/>
      <c r="U78" s="253"/>
      <c r="V78" s="73"/>
      <c r="W78" s="300"/>
      <c r="X78" s="73"/>
      <c r="Y78" s="73"/>
      <c r="Z78" s="239"/>
      <c r="AA78" s="73"/>
      <c r="AB78" s="73"/>
      <c r="AC78" s="73"/>
      <c r="AD78" s="137"/>
      <c r="AE78" s="146"/>
      <c r="AF78" s="241"/>
      <c r="AG78" s="239"/>
      <c r="AH78" s="179"/>
      <c r="AI78" s="137"/>
    </row>
    <row r="79" spans="1:35" ht="45" customHeight="1" x14ac:dyDescent="0.25">
      <c r="A79" s="263"/>
      <c r="B79" s="22" t="s">
        <v>38</v>
      </c>
      <c r="C79" s="39"/>
      <c r="D79" s="18"/>
      <c r="E79" s="52"/>
      <c r="F79" s="294"/>
      <c r="G79" s="72"/>
      <c r="H79" s="241"/>
      <c r="I79" s="253"/>
      <c r="J79" s="253"/>
      <c r="K79" s="105"/>
      <c r="L79" s="84"/>
      <c r="M79" s="110"/>
      <c r="N79" s="128"/>
      <c r="O79" s="128"/>
      <c r="P79" s="79"/>
      <c r="Q79" s="52"/>
      <c r="R79" s="52"/>
      <c r="S79" s="253"/>
      <c r="T79" s="116"/>
      <c r="U79" s="253"/>
      <c r="V79" s="73"/>
      <c r="W79" s="300"/>
      <c r="X79" s="73"/>
      <c r="Y79" s="73"/>
      <c r="Z79" s="239"/>
      <c r="AA79" s="73"/>
      <c r="AB79" s="73"/>
      <c r="AC79" s="73"/>
      <c r="AD79" s="137"/>
      <c r="AE79" s="146"/>
      <c r="AF79" s="241"/>
      <c r="AG79" s="239"/>
      <c r="AH79" s="175"/>
      <c r="AI79" s="137"/>
    </row>
    <row r="80" spans="1:35" s="119" customFormat="1" ht="15" customHeight="1" x14ac:dyDescent="0.25">
      <c r="A80" s="121" t="s">
        <v>87</v>
      </c>
      <c r="B80" s="295"/>
      <c r="C80" s="296"/>
      <c r="D80" s="297"/>
      <c r="E80" s="122"/>
      <c r="F80" s="290"/>
      <c r="G80" s="142"/>
      <c r="H80" s="290"/>
      <c r="I80" s="292"/>
      <c r="J80" s="292"/>
      <c r="K80" s="185">
        <v>0.13278999999999999</v>
      </c>
      <c r="L80" s="118"/>
      <c r="M80" s="228">
        <v>3.9570000000000001E-2</v>
      </c>
      <c r="N80" s="207"/>
      <c r="O80" s="207"/>
      <c r="P80" s="208"/>
      <c r="Q80" s="122"/>
      <c r="R80" s="122"/>
      <c r="S80" s="292"/>
      <c r="T80" s="227">
        <v>6.79E-3</v>
      </c>
      <c r="U80" s="292"/>
      <c r="V80" s="73"/>
      <c r="W80" s="301"/>
      <c r="X80" s="73"/>
      <c r="Y80" s="73"/>
      <c r="Z80" s="239"/>
      <c r="AA80" s="73"/>
      <c r="AB80" s="227">
        <v>9.7659999999999997E-2</v>
      </c>
      <c r="AC80" s="73"/>
      <c r="AD80" s="145"/>
      <c r="AE80" s="148"/>
      <c r="AF80" s="242"/>
      <c r="AG80" s="290"/>
      <c r="AH80" s="229">
        <v>9.7259999999999999E-2</v>
      </c>
      <c r="AI80" s="230">
        <v>0.95948</v>
      </c>
    </row>
    <row r="81" spans="1:35" thickBot="1" x14ac:dyDescent="0.35">
      <c r="A81" s="113" t="s">
        <v>47</v>
      </c>
      <c r="B81" s="247"/>
      <c r="C81" s="248"/>
      <c r="D81" s="249"/>
      <c r="E81" s="158" t="s">
        <v>101</v>
      </c>
      <c r="F81" s="78"/>
      <c r="G81" s="78" t="s">
        <v>129</v>
      </c>
      <c r="H81" s="78"/>
      <c r="I81" s="180"/>
      <c r="J81" s="78"/>
      <c r="K81" s="78" t="s">
        <v>112</v>
      </c>
      <c r="L81" s="78"/>
      <c r="M81" s="78" t="s">
        <v>124</v>
      </c>
      <c r="N81" s="78" t="s">
        <v>161</v>
      </c>
      <c r="O81" s="78" t="s">
        <v>167</v>
      </c>
      <c r="P81" s="78" t="s">
        <v>139</v>
      </c>
      <c r="Q81" s="78"/>
      <c r="R81" s="78" t="s">
        <v>57</v>
      </c>
      <c r="S81" s="78"/>
      <c r="T81" s="158" t="s">
        <v>128</v>
      </c>
      <c r="U81" s="78" t="s">
        <v>118</v>
      </c>
      <c r="V81" s="180"/>
      <c r="W81" s="180" t="s">
        <v>135</v>
      </c>
      <c r="X81" s="180" t="s">
        <v>60</v>
      </c>
      <c r="Y81" s="180"/>
      <c r="Z81" s="180"/>
      <c r="AA81" s="180"/>
      <c r="AB81" s="158" t="s">
        <v>121</v>
      </c>
      <c r="AC81" s="181" t="s">
        <v>148</v>
      </c>
      <c r="AD81" s="78"/>
      <c r="AE81" s="78"/>
      <c r="AF81" s="78" t="s">
        <v>96</v>
      </c>
      <c r="AG81" s="78"/>
      <c r="AH81" s="158" t="s">
        <v>131</v>
      </c>
      <c r="AI81" s="158" t="s">
        <v>56</v>
      </c>
    </row>
    <row r="82" spans="1:35" ht="14.45" x14ac:dyDescent="0.3">
      <c r="E82" s="23"/>
      <c r="F82" s="23"/>
      <c r="G82" s="23"/>
      <c r="H82" s="23"/>
      <c r="I82" s="23"/>
      <c r="J82" s="23"/>
      <c r="K82" s="23"/>
      <c r="L82" s="33"/>
      <c r="M82" s="33"/>
      <c r="N82" s="23"/>
      <c r="O82" s="23"/>
      <c r="P82" s="33"/>
      <c r="Q82" s="23"/>
      <c r="R82" s="23"/>
      <c r="S82" s="23"/>
      <c r="T82" s="23"/>
      <c r="U82" s="33"/>
      <c r="V82" s="33"/>
      <c r="W82" s="23"/>
      <c r="Y82" s="23"/>
      <c r="Z82" s="23"/>
      <c r="AA82" s="23"/>
      <c r="AB82" s="159"/>
      <c r="AC82" s="159"/>
      <c r="AD82" s="33"/>
      <c r="AE82" s="33"/>
      <c r="AF82" s="23"/>
      <c r="AG82" s="23"/>
      <c r="AH82" s="23"/>
      <c r="AI82" s="33"/>
    </row>
    <row r="83" spans="1:35" ht="15" customHeight="1" x14ac:dyDescent="0.3">
      <c r="A83" s="114" t="s">
        <v>47</v>
      </c>
      <c r="B83" s="41"/>
      <c r="C83" s="40"/>
      <c r="D83" s="40"/>
      <c r="E83" s="40"/>
      <c r="F83" s="40"/>
      <c r="G83" s="106"/>
      <c r="H83" s="40"/>
      <c r="I83" s="106"/>
      <c r="J83" s="104"/>
      <c r="K83" s="40"/>
      <c r="L83" s="40"/>
      <c r="M83" s="106"/>
      <c r="N83" s="106"/>
      <c r="O83" s="40"/>
      <c r="P83" s="40"/>
      <c r="Q83" s="106"/>
      <c r="R83" s="40"/>
      <c r="S83" s="106"/>
      <c r="T83" s="106"/>
      <c r="U83" s="104"/>
      <c r="V83" s="106"/>
      <c r="W83" s="106"/>
      <c r="X83" s="106"/>
      <c r="Y83" s="40"/>
      <c r="Z83" s="40"/>
      <c r="AA83" s="193"/>
      <c r="AB83" s="220"/>
      <c r="AC83" s="106"/>
      <c r="AD83" s="106"/>
      <c r="AE83" s="106"/>
      <c r="AF83" s="40"/>
      <c r="AG83" s="106"/>
      <c r="AH83" s="40"/>
      <c r="AI83" s="40"/>
    </row>
    <row r="84" spans="1:35" ht="17.25" customHeight="1" x14ac:dyDescent="0.3">
      <c r="A84" s="36" t="s">
        <v>161</v>
      </c>
      <c r="B84" s="226" t="s">
        <v>162</v>
      </c>
      <c r="C84" s="151"/>
      <c r="D84" s="151"/>
      <c r="E84" s="151"/>
      <c r="F84" s="151"/>
      <c r="G84" s="106"/>
      <c r="H84" s="106"/>
      <c r="I84" s="223"/>
      <c r="J84" s="106"/>
      <c r="K84" s="106"/>
      <c r="L84" s="106"/>
      <c r="M84" s="106"/>
      <c r="N84" s="162"/>
      <c r="O84" s="151"/>
      <c r="P84" s="151"/>
      <c r="Q84" s="182"/>
      <c r="R84" s="151"/>
      <c r="S84" s="151"/>
      <c r="T84" s="42"/>
      <c r="U84" s="151"/>
      <c r="V84" s="151"/>
      <c r="W84" s="231"/>
      <c r="X84" s="151"/>
      <c r="Y84" s="151"/>
      <c r="Z84" s="151"/>
      <c r="AA84" s="193"/>
      <c r="AB84" s="220"/>
      <c r="AC84" s="106"/>
      <c r="AD84" s="42"/>
      <c r="AE84" s="42"/>
      <c r="AF84" s="151"/>
      <c r="AG84" s="151"/>
      <c r="AH84" s="151"/>
      <c r="AI84" s="151"/>
    </row>
    <row r="85" spans="1:35" s="43" customFormat="1" ht="14.45" x14ac:dyDescent="0.3">
      <c r="A85" s="36" t="s">
        <v>56</v>
      </c>
      <c r="B85" s="34" t="s">
        <v>164</v>
      </c>
      <c r="C85" s="35"/>
      <c r="D85" s="35"/>
      <c r="E85" s="34"/>
      <c r="F85" s="42"/>
      <c r="G85" s="106"/>
      <c r="H85" s="106"/>
      <c r="I85" s="42"/>
      <c r="J85" s="106"/>
      <c r="K85" s="106"/>
      <c r="L85" s="106"/>
      <c r="M85" s="106"/>
      <c r="N85" s="42"/>
      <c r="O85" s="42"/>
      <c r="P85" s="42"/>
      <c r="Q85" s="42"/>
      <c r="R85" s="42"/>
      <c r="S85" s="42"/>
      <c r="T85" s="35"/>
      <c r="U85" s="42"/>
      <c r="V85" s="42"/>
      <c r="W85" s="42"/>
      <c r="X85" s="42"/>
      <c r="Y85" s="42"/>
      <c r="Z85" s="42"/>
      <c r="AA85" s="193"/>
      <c r="AB85" s="42"/>
      <c r="AC85" s="106"/>
      <c r="AD85" s="127"/>
      <c r="AE85" s="136"/>
      <c r="AF85" s="42"/>
      <c r="AG85" s="42"/>
      <c r="AH85" s="42"/>
      <c r="AI85" s="42"/>
    </row>
    <row r="86" spans="1:35" ht="14.45" x14ac:dyDescent="0.3">
      <c r="A86" s="36" t="s">
        <v>57</v>
      </c>
      <c r="B86" s="34" t="s">
        <v>159</v>
      </c>
      <c r="C86" s="35"/>
      <c r="D86" s="35"/>
      <c r="E86" s="35"/>
      <c r="F86" s="35"/>
      <c r="G86" s="106"/>
      <c r="H86" s="40"/>
      <c r="I86" s="223"/>
      <c r="J86" s="104"/>
      <c r="K86" s="40"/>
      <c r="L86" s="40"/>
      <c r="M86" s="106"/>
      <c r="N86" s="162"/>
      <c r="O86" s="35"/>
      <c r="P86" s="35"/>
      <c r="Q86" s="182"/>
      <c r="R86" s="35"/>
      <c r="S86" s="35"/>
      <c r="T86" s="35"/>
      <c r="U86" s="35"/>
      <c r="V86" s="35"/>
      <c r="W86" s="231"/>
      <c r="X86" s="35"/>
      <c r="Y86" s="35"/>
      <c r="Z86" s="35"/>
      <c r="AA86" s="193"/>
      <c r="AB86" s="220"/>
      <c r="AC86" s="106"/>
      <c r="AD86" s="127"/>
      <c r="AE86" s="136"/>
      <c r="AF86" s="35"/>
      <c r="AG86" s="35"/>
      <c r="AH86" s="35"/>
      <c r="AI86" s="35"/>
    </row>
    <row r="87" spans="1:35" x14ac:dyDescent="0.25">
      <c r="A87" s="36" t="s">
        <v>60</v>
      </c>
      <c r="B87" s="80" t="s">
        <v>138</v>
      </c>
      <c r="C87" s="35"/>
      <c r="D87" s="35"/>
      <c r="E87" s="35"/>
      <c r="F87" s="35"/>
      <c r="G87" s="106"/>
      <c r="H87" s="40"/>
      <c r="I87" s="223"/>
      <c r="J87" s="104"/>
      <c r="K87" s="40"/>
      <c r="L87" s="40"/>
      <c r="M87" s="106"/>
      <c r="N87" s="162"/>
      <c r="O87" s="35"/>
      <c r="P87" s="35"/>
      <c r="Q87" s="182"/>
      <c r="R87" s="35"/>
      <c r="S87" s="35"/>
      <c r="T87" s="35"/>
      <c r="U87" s="35"/>
      <c r="V87" s="35"/>
      <c r="W87" s="231"/>
      <c r="X87" s="35"/>
      <c r="Y87" s="35"/>
      <c r="Z87" s="35"/>
      <c r="AA87" s="193"/>
      <c r="AB87" s="220"/>
      <c r="AC87" s="106"/>
      <c r="AD87" s="127"/>
      <c r="AE87" s="136"/>
      <c r="AF87" s="35"/>
      <c r="AG87" s="35"/>
      <c r="AH87" s="35"/>
      <c r="AI87" s="35"/>
    </row>
    <row r="88" spans="1:35" x14ac:dyDescent="0.25">
      <c r="A88" s="36" t="s">
        <v>131</v>
      </c>
      <c r="B88" s="80" t="s">
        <v>132</v>
      </c>
      <c r="C88" s="35"/>
      <c r="D88" s="35"/>
      <c r="E88" s="35"/>
      <c r="F88" s="35"/>
      <c r="G88" s="106"/>
      <c r="H88" s="106"/>
      <c r="I88" s="223"/>
      <c r="J88" s="106"/>
      <c r="K88" s="106"/>
      <c r="L88" s="106"/>
      <c r="M88" s="106"/>
      <c r="N88" s="162"/>
      <c r="O88" s="35"/>
      <c r="P88" s="35"/>
      <c r="Q88" s="182"/>
      <c r="R88" s="35"/>
      <c r="S88" s="35"/>
      <c r="T88" s="35"/>
      <c r="U88" s="35"/>
      <c r="V88" s="35"/>
      <c r="W88" s="231"/>
      <c r="X88" s="35"/>
      <c r="Y88" s="35"/>
      <c r="Z88" s="35"/>
      <c r="AA88" s="42"/>
      <c r="AB88" s="220"/>
      <c r="AC88" s="106"/>
      <c r="AD88" s="127"/>
      <c r="AE88" s="136"/>
      <c r="AF88" s="35"/>
      <c r="AG88" s="35"/>
      <c r="AH88" s="35"/>
      <c r="AI88" s="35"/>
    </row>
    <row r="89" spans="1:35" x14ac:dyDescent="0.25">
      <c r="A89" s="36"/>
      <c r="B89" s="34" t="s">
        <v>164</v>
      </c>
      <c r="C89" s="35"/>
      <c r="D89" s="35"/>
      <c r="E89" s="35"/>
      <c r="F89" s="35"/>
      <c r="G89" s="106"/>
      <c r="H89" s="106"/>
      <c r="I89" s="223"/>
      <c r="J89" s="106"/>
      <c r="K89" s="106"/>
      <c r="L89" s="106"/>
      <c r="M89" s="106"/>
      <c r="N89" s="162"/>
      <c r="O89" s="35"/>
      <c r="P89" s="35"/>
      <c r="Q89" s="182"/>
      <c r="R89" s="35"/>
      <c r="S89" s="35"/>
      <c r="T89" s="42"/>
      <c r="U89" s="35"/>
      <c r="V89" s="35"/>
      <c r="W89" s="231"/>
      <c r="X89" s="35"/>
      <c r="Y89" s="35"/>
      <c r="Z89" s="35"/>
      <c r="AA89" s="42"/>
      <c r="AB89" s="220"/>
      <c r="AC89" s="106"/>
      <c r="AD89" s="127"/>
      <c r="AE89" s="136"/>
      <c r="AF89" s="35"/>
      <c r="AG89" s="35"/>
      <c r="AH89" s="35"/>
      <c r="AI89" s="35"/>
    </row>
    <row r="90" spans="1:35" s="43" customFormat="1" x14ac:dyDescent="0.25">
      <c r="A90" s="36" t="s">
        <v>69</v>
      </c>
      <c r="B90" s="34" t="s">
        <v>133</v>
      </c>
      <c r="C90" s="42"/>
      <c r="D90" s="42"/>
      <c r="E90" s="42"/>
      <c r="F90" s="42"/>
      <c r="G90" s="106"/>
      <c r="H90" s="40"/>
      <c r="I90" s="42"/>
      <c r="J90" s="104"/>
      <c r="K90" s="40"/>
      <c r="L90" s="40"/>
      <c r="M90" s="106"/>
      <c r="N90" s="42"/>
      <c r="O90" s="42"/>
      <c r="P90" s="42"/>
      <c r="Q90" s="42"/>
      <c r="R90" s="42"/>
      <c r="S90" s="42"/>
      <c r="T90" s="35"/>
      <c r="U90" s="42"/>
      <c r="V90" s="42"/>
      <c r="W90" s="42"/>
      <c r="X90" s="42"/>
      <c r="Y90" s="42"/>
      <c r="Z90" s="42"/>
      <c r="AA90" s="193"/>
      <c r="AB90" s="42"/>
      <c r="AC90" s="106"/>
      <c r="AD90" s="44"/>
      <c r="AE90" s="44"/>
      <c r="AF90" s="42"/>
      <c r="AG90" s="42"/>
      <c r="AH90" s="42"/>
      <c r="AI90" s="44"/>
    </row>
    <row r="91" spans="1:35" ht="14.45" hidden="1" x14ac:dyDescent="0.3">
      <c r="A91" s="36" t="s">
        <v>96</v>
      </c>
      <c r="B91" s="80" t="s">
        <v>94</v>
      </c>
      <c r="C91" s="35"/>
      <c r="D91" s="35"/>
      <c r="E91" s="35"/>
      <c r="F91" s="35"/>
      <c r="G91" s="35"/>
      <c r="H91" s="35"/>
      <c r="I91" s="223"/>
      <c r="J91" s="35"/>
      <c r="K91" s="35"/>
      <c r="L91" s="40"/>
      <c r="M91" s="106"/>
      <c r="N91" s="162"/>
      <c r="O91" s="35"/>
      <c r="P91" s="35"/>
      <c r="Q91" s="182"/>
      <c r="R91" s="35"/>
      <c r="S91" s="35"/>
      <c r="T91" s="35"/>
      <c r="U91" s="35"/>
      <c r="V91" s="35"/>
      <c r="W91" s="231"/>
      <c r="X91" s="35"/>
      <c r="Y91" s="35"/>
      <c r="Z91" s="35"/>
      <c r="AA91" s="193"/>
      <c r="AB91" s="220"/>
      <c r="AC91" s="106"/>
      <c r="AD91" s="127"/>
      <c r="AE91" s="136"/>
      <c r="AF91" s="35"/>
      <c r="AG91" s="35"/>
      <c r="AH91" s="35"/>
      <c r="AI91" s="35"/>
    </row>
    <row r="92" spans="1:35" ht="14.45" hidden="1" x14ac:dyDescent="0.3">
      <c r="A92" s="36"/>
      <c r="B92" s="80" t="s">
        <v>95</v>
      </c>
      <c r="C92" s="35"/>
      <c r="D92" s="35"/>
      <c r="E92" s="35"/>
      <c r="F92" s="35"/>
      <c r="G92" s="35"/>
      <c r="H92" s="35"/>
      <c r="I92" s="223"/>
      <c r="J92" s="35"/>
      <c r="K92" s="35"/>
      <c r="L92" s="40"/>
      <c r="M92" s="106"/>
      <c r="N92" s="162"/>
      <c r="O92" s="35"/>
      <c r="P92" s="35"/>
      <c r="Q92" s="182"/>
      <c r="R92" s="35"/>
      <c r="S92" s="35"/>
      <c r="T92" s="35"/>
      <c r="U92" s="35"/>
      <c r="V92" s="35"/>
      <c r="W92" s="231"/>
      <c r="X92" s="35"/>
      <c r="Y92" s="35"/>
      <c r="Z92" s="35"/>
      <c r="AA92" s="193"/>
      <c r="AB92" s="220"/>
      <c r="AC92" s="106"/>
      <c r="AD92" s="127"/>
      <c r="AE92" s="136"/>
      <c r="AF92" s="35"/>
      <c r="AG92" s="35"/>
      <c r="AH92" s="35"/>
      <c r="AI92" s="35"/>
    </row>
    <row r="93" spans="1:35" x14ac:dyDescent="0.25">
      <c r="A93" s="36" t="s">
        <v>96</v>
      </c>
      <c r="B93" s="34" t="s">
        <v>145</v>
      </c>
      <c r="C93" s="136"/>
      <c r="D93" s="136"/>
      <c r="E93" s="136"/>
      <c r="F93" s="136"/>
      <c r="G93" s="106"/>
      <c r="H93" s="106"/>
      <c r="I93" s="223"/>
      <c r="J93" s="106"/>
      <c r="K93" s="106"/>
      <c r="L93" s="106"/>
      <c r="M93" s="106"/>
      <c r="N93" s="162"/>
      <c r="O93" s="136"/>
      <c r="P93" s="136"/>
      <c r="Q93" s="182"/>
      <c r="R93" s="136"/>
      <c r="S93" s="136"/>
      <c r="T93" s="136"/>
      <c r="U93" s="136"/>
      <c r="V93" s="136"/>
      <c r="W93" s="231"/>
      <c r="X93" s="136"/>
      <c r="Y93" s="136"/>
      <c r="Z93" s="136"/>
      <c r="AA93" s="193"/>
      <c r="AB93" s="220"/>
      <c r="AC93" s="106"/>
      <c r="AD93" s="136"/>
      <c r="AE93" s="136"/>
      <c r="AF93" s="136"/>
      <c r="AG93" s="136"/>
      <c r="AH93" s="136"/>
      <c r="AI93" s="136"/>
    </row>
    <row r="94" spans="1:35" x14ac:dyDescent="0.25">
      <c r="A94" s="36"/>
      <c r="B94" s="34" t="s">
        <v>144</v>
      </c>
      <c r="C94" s="136"/>
      <c r="D94" s="136"/>
      <c r="E94" s="136"/>
      <c r="F94" s="136"/>
      <c r="G94" s="106"/>
      <c r="H94" s="106"/>
      <c r="I94" s="223"/>
      <c r="J94" s="106"/>
      <c r="K94" s="106"/>
      <c r="L94" s="106"/>
      <c r="M94" s="106"/>
      <c r="N94" s="162"/>
      <c r="O94" s="136"/>
      <c r="P94" s="136"/>
      <c r="Q94" s="182"/>
      <c r="R94" s="136"/>
      <c r="S94" s="136"/>
      <c r="T94" s="136"/>
      <c r="U94" s="136"/>
      <c r="V94" s="136"/>
      <c r="W94" s="231"/>
      <c r="X94" s="136"/>
      <c r="Y94" s="136"/>
      <c r="Z94" s="136"/>
      <c r="AA94" s="193"/>
      <c r="AB94" s="220"/>
      <c r="AC94" s="106"/>
      <c r="AD94" s="136"/>
      <c r="AE94" s="136"/>
      <c r="AF94" s="136"/>
      <c r="AG94" s="136"/>
      <c r="AH94" s="136"/>
      <c r="AI94" s="136"/>
    </row>
    <row r="95" spans="1:35" s="43" customFormat="1" ht="30" customHeight="1" x14ac:dyDescent="0.25">
      <c r="A95" s="36"/>
      <c r="B95" s="236" t="s">
        <v>150</v>
      </c>
      <c r="C95" s="237"/>
      <c r="D95" s="237"/>
      <c r="E95" s="237"/>
      <c r="F95" s="237"/>
      <c r="G95" s="237"/>
      <c r="H95" s="237"/>
      <c r="I95" s="237"/>
      <c r="J95" s="237"/>
      <c r="K95" s="237"/>
      <c r="L95" s="237"/>
      <c r="M95" s="237"/>
      <c r="N95" s="237"/>
      <c r="O95" s="237"/>
      <c r="P95" s="237"/>
      <c r="Q95" s="183"/>
      <c r="R95" s="42"/>
      <c r="S95" s="42"/>
      <c r="T95" s="35"/>
      <c r="U95" s="42"/>
      <c r="V95" s="42"/>
      <c r="W95" s="42"/>
      <c r="X95" s="42"/>
      <c r="Y95" s="42"/>
      <c r="Z95" s="42"/>
      <c r="AA95" s="193"/>
      <c r="AB95" s="220"/>
      <c r="AC95" s="106"/>
      <c r="AD95" s="127"/>
      <c r="AE95" s="136"/>
      <c r="AF95" s="42"/>
      <c r="AG95" s="42"/>
      <c r="AH95" s="42"/>
      <c r="AI95" s="44"/>
    </row>
    <row r="96" spans="1:35" x14ac:dyDescent="0.25">
      <c r="A96" s="36" t="s">
        <v>101</v>
      </c>
      <c r="B96" s="80" t="s">
        <v>136</v>
      </c>
      <c r="C96" s="35"/>
      <c r="D96" s="35"/>
      <c r="E96" s="35"/>
      <c r="F96" s="35"/>
      <c r="G96" s="35"/>
      <c r="H96" s="35"/>
      <c r="I96" s="223"/>
      <c r="J96" s="35"/>
      <c r="K96" s="35"/>
      <c r="L96" s="35"/>
      <c r="M96" s="35"/>
      <c r="N96" s="44"/>
      <c r="O96" s="35"/>
      <c r="P96" s="35"/>
      <c r="Q96" s="182"/>
      <c r="R96" s="35"/>
      <c r="S96" s="44"/>
      <c r="T96" s="35"/>
      <c r="U96" s="35"/>
      <c r="V96" s="35"/>
      <c r="W96" s="231"/>
      <c r="X96" s="35"/>
      <c r="Y96" s="35"/>
      <c r="Z96" s="35"/>
      <c r="AA96" s="193"/>
      <c r="AB96" s="220"/>
      <c r="AC96" s="106"/>
      <c r="AD96" s="127"/>
      <c r="AE96" s="136"/>
      <c r="AF96" s="44"/>
      <c r="AG96" s="44"/>
      <c r="AH96" s="35"/>
      <c r="AI96" s="35"/>
    </row>
    <row r="97" spans="1:35" x14ac:dyDescent="0.25">
      <c r="A97" s="36"/>
      <c r="B97" s="80" t="s">
        <v>102</v>
      </c>
      <c r="C97" s="35"/>
      <c r="D97" s="35"/>
      <c r="E97" s="35"/>
      <c r="F97" s="35"/>
      <c r="G97" s="35"/>
      <c r="H97" s="35"/>
      <c r="I97" s="223"/>
      <c r="J97" s="35"/>
      <c r="K97" s="35"/>
      <c r="L97" s="35"/>
      <c r="M97" s="35"/>
      <c r="N97" s="162"/>
      <c r="O97" s="35"/>
      <c r="P97" s="35"/>
      <c r="Q97" s="182"/>
      <c r="R97" s="35"/>
      <c r="S97" s="35"/>
      <c r="T97" s="44"/>
      <c r="U97" s="35"/>
      <c r="V97" s="35"/>
      <c r="W97" s="231"/>
      <c r="X97" s="35"/>
      <c r="Y97" s="35"/>
      <c r="Z97" s="35"/>
      <c r="AA97" s="193"/>
      <c r="AB97" s="220"/>
      <c r="AC97" s="106"/>
      <c r="AD97" s="127"/>
      <c r="AE97" s="136"/>
      <c r="AF97" s="35"/>
      <c r="AG97" s="35"/>
      <c r="AH97" s="35"/>
      <c r="AI97" s="35"/>
    </row>
    <row r="98" spans="1:35" x14ac:dyDescent="0.25">
      <c r="A98" s="36" t="s">
        <v>112</v>
      </c>
      <c r="B98" s="34" t="s">
        <v>164</v>
      </c>
      <c r="C98" s="35"/>
      <c r="D98" s="35"/>
      <c r="E98" s="35"/>
      <c r="F98" s="35"/>
      <c r="G98" s="35"/>
      <c r="H98" s="35"/>
      <c r="I98" s="223"/>
      <c r="J98" s="35"/>
      <c r="K98" s="35"/>
      <c r="L98" s="35"/>
      <c r="M98" s="35"/>
      <c r="N98" s="44"/>
      <c r="O98" s="35"/>
      <c r="P98" s="35"/>
      <c r="Q98" s="182"/>
      <c r="R98" s="35"/>
      <c r="S98" s="44"/>
      <c r="T98" s="35"/>
      <c r="U98" s="35"/>
      <c r="V98" s="35"/>
      <c r="W98" s="231"/>
      <c r="X98" s="35"/>
      <c r="Y98" s="35"/>
      <c r="Z98" s="35"/>
      <c r="AA98" s="193"/>
      <c r="AB98" s="220"/>
      <c r="AC98" s="106"/>
      <c r="AD98" s="127"/>
      <c r="AE98" s="136"/>
      <c r="AF98" s="44"/>
      <c r="AG98" s="44"/>
      <c r="AH98" s="35"/>
      <c r="AI98" s="35"/>
    </row>
    <row r="99" spans="1:35" ht="15" customHeight="1" x14ac:dyDescent="0.25">
      <c r="A99" s="36"/>
      <c r="B99" s="34" t="s">
        <v>125</v>
      </c>
      <c r="C99" s="80"/>
      <c r="D99" s="80"/>
      <c r="E99" s="35"/>
      <c r="F99" s="35"/>
      <c r="G99" s="35"/>
      <c r="H99" s="35"/>
      <c r="I99" s="223"/>
      <c r="J99" s="35"/>
      <c r="K99" s="35"/>
      <c r="L99" s="35"/>
      <c r="M99" s="35"/>
      <c r="N99" s="162"/>
      <c r="O99" s="35"/>
      <c r="P99" s="35"/>
      <c r="Q99" s="182"/>
      <c r="R99" s="35"/>
      <c r="S99" s="35"/>
      <c r="T99" s="35"/>
      <c r="U99" s="35"/>
      <c r="V99" s="35"/>
      <c r="W99" s="231"/>
      <c r="X99" s="35"/>
      <c r="Y99" s="35"/>
      <c r="Z99" s="35"/>
      <c r="AA99" s="193"/>
      <c r="AB99" s="220"/>
      <c r="AC99" s="106"/>
      <c r="AD99" s="127"/>
      <c r="AE99" s="136"/>
      <c r="AF99" s="35"/>
      <c r="AG99" s="35"/>
      <c r="AH99" s="35"/>
      <c r="AI99" s="35"/>
    </row>
    <row r="100" spans="1:35" ht="15.75" customHeight="1" x14ac:dyDescent="0.25">
      <c r="A100" s="36" t="s">
        <v>118</v>
      </c>
      <c r="B100" s="80" t="s">
        <v>119</v>
      </c>
      <c r="C100" s="80"/>
      <c r="D100" s="80"/>
      <c r="E100" s="35"/>
      <c r="F100" s="35"/>
      <c r="G100" s="35"/>
      <c r="H100" s="35"/>
      <c r="I100" s="223"/>
      <c r="J100" s="35"/>
      <c r="K100" s="35"/>
      <c r="L100" s="40"/>
      <c r="M100" s="106"/>
      <c r="N100" s="162"/>
      <c r="O100" s="35"/>
      <c r="P100" s="35"/>
      <c r="Q100" s="182"/>
      <c r="R100" s="35"/>
      <c r="S100" s="35"/>
      <c r="T100" s="35"/>
      <c r="U100" s="35"/>
      <c r="V100" s="35"/>
      <c r="W100" s="231"/>
      <c r="X100" s="35"/>
      <c r="Y100" s="35"/>
      <c r="Z100" s="35"/>
      <c r="AA100" s="193"/>
      <c r="AB100" s="220"/>
      <c r="AC100" s="106"/>
      <c r="AD100" s="127"/>
      <c r="AE100" s="136"/>
      <c r="AF100" s="35"/>
      <c r="AG100" s="35"/>
      <c r="AH100" s="35"/>
      <c r="AI100" s="35"/>
    </row>
    <row r="101" spans="1:35" s="217" customFormat="1" ht="15.75" customHeight="1" x14ac:dyDescent="0.25">
      <c r="A101" s="36" t="s">
        <v>121</v>
      </c>
      <c r="B101" s="80" t="s">
        <v>164</v>
      </c>
      <c r="C101" s="214"/>
      <c r="D101" s="214"/>
      <c r="E101" s="215"/>
      <c r="F101" s="215"/>
      <c r="G101" s="215"/>
      <c r="H101" s="215"/>
      <c r="I101" s="215"/>
      <c r="J101" s="215"/>
      <c r="K101" s="215"/>
      <c r="L101" s="216"/>
      <c r="M101" s="216"/>
      <c r="N101" s="215"/>
      <c r="O101" s="215"/>
      <c r="P101" s="215"/>
      <c r="Q101" s="215"/>
      <c r="R101" s="215"/>
      <c r="S101" s="215"/>
      <c r="T101" s="215"/>
      <c r="U101" s="215"/>
      <c r="V101" s="215"/>
      <c r="W101" s="215"/>
      <c r="X101" s="215"/>
      <c r="Y101" s="215"/>
      <c r="Z101" s="215"/>
      <c r="AA101" s="215"/>
      <c r="AB101" s="220"/>
      <c r="AC101" s="216"/>
      <c r="AD101" s="215"/>
      <c r="AE101" s="215"/>
      <c r="AF101" s="215"/>
      <c r="AG101" s="215"/>
      <c r="AH101" s="215"/>
      <c r="AI101" s="215"/>
    </row>
    <row r="102" spans="1:35" s="217" customFormat="1" ht="15.75" customHeight="1" x14ac:dyDescent="0.25">
      <c r="A102" s="213"/>
      <c r="B102" s="80" t="s">
        <v>160</v>
      </c>
      <c r="C102" s="214"/>
      <c r="D102" s="214"/>
      <c r="E102" s="215"/>
      <c r="F102" s="215"/>
      <c r="G102" s="215"/>
      <c r="H102" s="215"/>
      <c r="I102" s="215"/>
      <c r="J102" s="215"/>
      <c r="K102" s="215"/>
      <c r="L102" s="216"/>
      <c r="M102" s="216"/>
      <c r="N102" s="215"/>
      <c r="O102" s="215"/>
      <c r="P102" s="215"/>
      <c r="Q102" s="215"/>
      <c r="R102" s="215"/>
      <c r="S102" s="215"/>
      <c r="T102" s="215"/>
      <c r="U102" s="215"/>
      <c r="V102" s="215"/>
      <c r="W102" s="215"/>
      <c r="X102" s="215"/>
      <c r="Y102" s="215"/>
      <c r="Z102" s="215"/>
      <c r="AA102" s="215"/>
      <c r="AB102" s="220"/>
      <c r="AC102" s="216"/>
      <c r="AD102" s="215"/>
      <c r="AE102" s="215"/>
      <c r="AF102" s="215"/>
      <c r="AG102" s="215"/>
      <c r="AH102" s="215"/>
      <c r="AI102" s="215"/>
    </row>
    <row r="103" spans="1:35" ht="15.75" customHeight="1" x14ac:dyDescent="0.25">
      <c r="A103" s="36" t="s">
        <v>124</v>
      </c>
      <c r="B103" s="34" t="s">
        <v>164</v>
      </c>
      <c r="C103" s="80"/>
      <c r="D103" s="80"/>
      <c r="E103" s="35"/>
      <c r="F103" s="35"/>
      <c r="G103" s="35"/>
      <c r="H103" s="35"/>
      <c r="I103" s="223"/>
      <c r="J103" s="35"/>
      <c r="K103" s="35"/>
      <c r="L103" s="106"/>
      <c r="M103" s="106"/>
      <c r="N103" s="162"/>
      <c r="O103" s="35"/>
      <c r="P103" s="35"/>
      <c r="Q103" s="182"/>
      <c r="R103" s="35"/>
      <c r="S103" s="35"/>
      <c r="T103" s="35"/>
      <c r="U103" s="35"/>
      <c r="V103" s="35"/>
      <c r="W103" s="231"/>
      <c r="X103" s="35"/>
      <c r="Y103" s="35"/>
      <c r="Z103" s="35"/>
      <c r="AA103" s="193"/>
      <c r="AB103" s="220"/>
      <c r="AC103" s="106"/>
      <c r="AD103" s="127"/>
      <c r="AE103" s="136"/>
      <c r="AF103" s="35"/>
      <c r="AG103" s="35"/>
      <c r="AH103" s="35"/>
      <c r="AI103" s="35"/>
    </row>
    <row r="104" spans="1:35" ht="15.75" customHeight="1" x14ac:dyDescent="0.25">
      <c r="A104" s="36" t="s">
        <v>129</v>
      </c>
      <c r="B104" s="80" t="s">
        <v>143</v>
      </c>
      <c r="C104" s="80"/>
      <c r="D104" s="80"/>
      <c r="E104" s="35"/>
      <c r="F104" s="35"/>
      <c r="G104" s="35"/>
      <c r="H104" s="35"/>
      <c r="I104" s="223"/>
      <c r="J104" s="35"/>
      <c r="K104" s="35"/>
      <c r="L104" s="106"/>
      <c r="M104" s="106"/>
      <c r="N104" s="162"/>
      <c r="O104" s="35"/>
      <c r="P104" s="35"/>
      <c r="Q104" s="182"/>
      <c r="R104" s="35"/>
      <c r="S104" s="35"/>
      <c r="T104" s="35"/>
      <c r="U104" s="35"/>
      <c r="V104" s="35"/>
      <c r="W104" s="231"/>
      <c r="X104" s="35"/>
      <c r="Y104" s="35"/>
      <c r="Z104" s="35"/>
      <c r="AA104" s="193"/>
      <c r="AB104" s="106"/>
      <c r="AC104" s="106"/>
      <c r="AD104" s="127"/>
      <c r="AE104" s="136"/>
      <c r="AF104" s="35"/>
      <c r="AG104" s="35"/>
      <c r="AH104" s="35"/>
      <c r="AI104" s="35"/>
    </row>
    <row r="105" spans="1:35" ht="15.75" customHeight="1" x14ac:dyDescent="0.25">
      <c r="A105" s="36" t="s">
        <v>128</v>
      </c>
      <c r="B105" s="34" t="s">
        <v>164</v>
      </c>
      <c r="C105" s="80"/>
      <c r="D105" s="80"/>
      <c r="E105" s="35"/>
      <c r="F105" s="35"/>
      <c r="G105" s="35"/>
      <c r="H105" s="35"/>
      <c r="I105" s="223"/>
      <c r="J105" s="35"/>
      <c r="K105" s="35"/>
      <c r="L105" s="106"/>
      <c r="M105" s="106"/>
      <c r="N105" s="162"/>
      <c r="O105" s="35"/>
      <c r="P105" s="35"/>
      <c r="Q105" s="182"/>
      <c r="R105" s="35"/>
      <c r="S105" s="35"/>
      <c r="T105" s="35"/>
      <c r="U105" s="35"/>
      <c r="V105" s="35"/>
      <c r="W105" s="231"/>
      <c r="X105" s="35"/>
      <c r="Y105" s="35"/>
      <c r="Z105" s="35"/>
      <c r="AA105" s="193"/>
      <c r="AB105" s="106"/>
      <c r="AC105" s="106"/>
      <c r="AD105" s="136"/>
      <c r="AE105" s="136"/>
      <c r="AF105" s="35"/>
      <c r="AG105" s="35"/>
      <c r="AH105" s="35"/>
      <c r="AI105" s="35"/>
    </row>
    <row r="106" spans="1:35" ht="15.75" customHeight="1" x14ac:dyDescent="0.25">
      <c r="A106" s="36" t="s">
        <v>135</v>
      </c>
      <c r="B106" s="34" t="s">
        <v>152</v>
      </c>
      <c r="C106" s="80"/>
      <c r="D106" s="80"/>
      <c r="E106" s="162"/>
      <c r="F106" s="162"/>
      <c r="G106" s="162"/>
      <c r="H106" s="162"/>
      <c r="I106" s="223"/>
      <c r="J106" s="162"/>
      <c r="K106" s="162"/>
      <c r="L106" s="106"/>
      <c r="M106" s="106"/>
      <c r="N106" s="162"/>
      <c r="O106" s="162"/>
      <c r="P106" s="162"/>
      <c r="Q106" s="182"/>
      <c r="R106" s="162"/>
      <c r="S106" s="162"/>
      <c r="T106" s="162"/>
      <c r="U106" s="162"/>
      <c r="V106" s="162"/>
      <c r="W106" s="231"/>
      <c r="X106" s="162"/>
      <c r="Y106" s="162"/>
      <c r="Z106" s="162"/>
      <c r="AA106" s="193"/>
      <c r="AB106" s="106"/>
      <c r="AC106" s="106"/>
      <c r="AD106" s="162"/>
      <c r="AE106" s="162"/>
      <c r="AF106" s="162"/>
      <c r="AG106" s="162"/>
      <c r="AH106" s="162"/>
      <c r="AI106" s="162"/>
    </row>
    <row r="107" spans="1:35" ht="15.75" customHeight="1" x14ac:dyDescent="0.25">
      <c r="A107" s="36" t="s">
        <v>139</v>
      </c>
      <c r="B107" s="34" t="s">
        <v>140</v>
      </c>
      <c r="C107" s="80"/>
      <c r="D107" s="80"/>
      <c r="E107" s="127"/>
      <c r="F107" s="127"/>
      <c r="G107" s="127"/>
      <c r="H107" s="127"/>
      <c r="I107" s="223"/>
      <c r="J107" s="127"/>
      <c r="K107" s="127"/>
      <c r="L107" s="106"/>
      <c r="M107" s="106"/>
      <c r="N107" s="162"/>
      <c r="O107" s="127"/>
      <c r="P107" s="127"/>
      <c r="Q107" s="182"/>
      <c r="R107" s="127"/>
      <c r="S107" s="127"/>
      <c r="T107" s="127"/>
      <c r="U107" s="127"/>
      <c r="V107" s="127"/>
      <c r="W107" s="231"/>
      <c r="X107" s="127"/>
      <c r="Y107" s="127"/>
      <c r="Z107" s="127"/>
      <c r="AA107" s="193"/>
      <c r="AB107" s="106"/>
      <c r="AC107" s="106"/>
      <c r="AD107" s="136"/>
      <c r="AE107" s="136"/>
      <c r="AF107" s="127"/>
      <c r="AG107" s="127"/>
      <c r="AH107" s="127"/>
      <c r="AI107" s="127"/>
    </row>
    <row r="108" spans="1:35" ht="15.75" customHeight="1" x14ac:dyDescent="0.25">
      <c r="A108" s="36" t="s">
        <v>148</v>
      </c>
      <c r="B108" s="34" t="s">
        <v>149</v>
      </c>
      <c r="C108" s="80"/>
      <c r="D108" s="80"/>
      <c r="E108" s="152"/>
      <c r="F108" s="152"/>
      <c r="G108" s="152"/>
      <c r="H108" s="152"/>
      <c r="I108" s="223"/>
      <c r="J108" s="152"/>
      <c r="K108" s="152"/>
      <c r="L108" s="106"/>
      <c r="M108" s="106"/>
      <c r="N108" s="162"/>
      <c r="O108" s="152"/>
      <c r="P108" s="152"/>
      <c r="Q108" s="182"/>
      <c r="R108" s="152"/>
      <c r="S108" s="152"/>
      <c r="T108" s="152"/>
      <c r="U108" s="152"/>
      <c r="V108" s="152"/>
      <c r="W108" s="231"/>
      <c r="X108" s="152"/>
      <c r="Y108" s="152"/>
      <c r="Z108" s="152"/>
      <c r="AA108" s="193"/>
      <c r="AB108" s="106"/>
      <c r="AC108" s="106"/>
      <c r="AD108" s="152"/>
      <c r="AE108" s="152"/>
      <c r="AF108" s="152"/>
      <c r="AG108" s="152"/>
      <c r="AH108" s="152"/>
      <c r="AI108" s="152"/>
    </row>
    <row r="109" spans="1:35" ht="15.75" customHeight="1" x14ac:dyDescent="0.25">
      <c r="A109" s="36" t="s">
        <v>167</v>
      </c>
      <c r="B109" s="34" t="s">
        <v>166</v>
      </c>
      <c r="C109" s="80"/>
      <c r="D109" s="80"/>
      <c r="E109" s="233"/>
      <c r="F109" s="233"/>
      <c r="G109" s="233"/>
      <c r="H109" s="233"/>
      <c r="I109" s="233"/>
      <c r="J109" s="233"/>
      <c r="K109" s="233"/>
      <c r="L109" s="106"/>
      <c r="M109" s="106"/>
      <c r="N109" s="233"/>
      <c r="O109" s="233"/>
      <c r="P109" s="233"/>
      <c r="Q109" s="233"/>
      <c r="R109" s="233"/>
      <c r="S109" s="233"/>
      <c r="T109" s="233"/>
      <c r="U109" s="233"/>
      <c r="V109" s="233"/>
      <c r="W109" s="233"/>
      <c r="X109" s="233"/>
      <c r="Y109" s="233"/>
      <c r="Z109" s="233"/>
      <c r="AA109" s="233"/>
      <c r="AB109" s="106"/>
      <c r="AC109" s="106"/>
      <c r="AD109" s="233"/>
      <c r="AE109" s="233"/>
      <c r="AF109" s="233"/>
      <c r="AG109" s="233"/>
      <c r="AH109" s="233"/>
      <c r="AI109" s="233"/>
    </row>
    <row r="110" spans="1:35" x14ac:dyDescent="0.25">
      <c r="A110" s="37"/>
      <c r="E110" s="23"/>
      <c r="F110" s="23"/>
      <c r="G110" s="23"/>
      <c r="H110" s="23"/>
      <c r="I110" s="23"/>
      <c r="J110" s="23"/>
      <c r="K110" s="23"/>
      <c r="L110" s="23"/>
      <c r="M110" s="23"/>
      <c r="N110" s="23"/>
      <c r="O110" s="23"/>
      <c r="P110" s="33"/>
      <c r="Q110" s="23"/>
      <c r="R110" s="23"/>
      <c r="S110" s="23"/>
      <c r="T110" s="23"/>
      <c r="U110" s="33"/>
      <c r="V110" s="33"/>
      <c r="W110" s="23"/>
      <c r="Y110" s="33"/>
      <c r="Z110" s="23"/>
      <c r="AA110" s="23"/>
      <c r="AB110" s="23"/>
      <c r="AC110" s="159"/>
      <c r="AD110" s="23"/>
      <c r="AE110" s="23"/>
      <c r="AF110" s="23"/>
      <c r="AG110" s="23"/>
      <c r="AH110" s="23"/>
      <c r="AI110" s="23"/>
    </row>
    <row r="111" spans="1:35" x14ac:dyDescent="0.25">
      <c r="A111" s="37"/>
      <c r="E111" s="23"/>
      <c r="F111" s="23"/>
      <c r="G111" s="23"/>
      <c r="H111" s="23"/>
      <c r="I111" s="23"/>
      <c r="J111" s="23"/>
      <c r="K111" s="23"/>
      <c r="L111" s="23"/>
      <c r="M111" s="23"/>
      <c r="N111" s="23"/>
      <c r="O111" s="23"/>
      <c r="P111" s="33"/>
      <c r="Q111" s="23"/>
      <c r="R111" s="23"/>
      <c r="S111" s="23"/>
      <c r="T111" s="23"/>
      <c r="U111" s="33"/>
      <c r="V111" s="33"/>
      <c r="W111" s="23"/>
      <c r="Y111" s="33"/>
      <c r="Z111" s="23"/>
      <c r="AA111" s="23"/>
      <c r="AB111" s="23"/>
      <c r="AC111" s="159"/>
      <c r="AD111" s="23"/>
      <c r="AE111" s="23"/>
      <c r="AF111" s="23"/>
      <c r="AG111" s="23"/>
      <c r="AH111" s="23"/>
      <c r="AI111" s="23"/>
    </row>
    <row r="112" spans="1:35" x14ac:dyDescent="0.25">
      <c r="A112" s="37"/>
      <c r="E112" s="23"/>
      <c r="F112" s="23"/>
      <c r="G112" s="23"/>
      <c r="H112" s="23"/>
      <c r="I112" s="23"/>
      <c r="J112" s="23"/>
      <c r="K112" s="23"/>
      <c r="L112" s="23"/>
      <c r="M112" s="23"/>
      <c r="N112" s="23"/>
      <c r="O112" s="23"/>
      <c r="P112" s="33"/>
      <c r="Q112" s="23"/>
      <c r="R112" s="23"/>
      <c r="S112" s="23"/>
      <c r="T112" s="23"/>
      <c r="U112" s="33"/>
      <c r="V112" s="33"/>
      <c r="W112" s="23"/>
      <c r="Y112" s="33"/>
      <c r="Z112" s="23"/>
      <c r="AA112" s="23"/>
      <c r="AB112" s="23"/>
      <c r="AC112" s="159"/>
      <c r="AD112" s="23"/>
      <c r="AE112" s="23"/>
      <c r="AF112" s="23"/>
      <c r="AG112" s="23"/>
      <c r="AH112" s="23"/>
      <c r="AI112" s="23"/>
    </row>
    <row r="113" spans="1:35" x14ac:dyDescent="0.25">
      <c r="A113" s="37"/>
      <c r="E113" s="23"/>
      <c r="F113" s="23"/>
      <c r="G113" s="23"/>
      <c r="H113" s="23"/>
      <c r="I113" s="23"/>
      <c r="J113" s="23"/>
      <c r="K113" s="23"/>
      <c r="L113" s="23"/>
      <c r="M113" s="23"/>
      <c r="N113" s="23"/>
      <c r="O113" s="23"/>
      <c r="P113" s="33"/>
      <c r="Q113" s="23"/>
      <c r="R113" s="23"/>
      <c r="S113" s="23"/>
      <c r="T113" s="23"/>
      <c r="U113" s="33"/>
      <c r="V113" s="33"/>
      <c r="W113" s="23"/>
      <c r="Y113" s="33"/>
      <c r="Z113" s="23"/>
      <c r="AA113" s="23"/>
      <c r="AB113" s="23"/>
      <c r="AC113" s="159"/>
      <c r="AD113" s="23"/>
      <c r="AE113" s="23"/>
      <c r="AF113" s="23"/>
      <c r="AG113" s="23"/>
      <c r="AH113" s="23"/>
      <c r="AI113" s="23"/>
    </row>
    <row r="114" spans="1:35" x14ac:dyDescent="0.25">
      <c r="A114" s="37"/>
      <c r="E114" s="23"/>
      <c r="F114" s="23"/>
      <c r="G114" s="23"/>
      <c r="H114" s="23"/>
      <c r="I114" s="23"/>
      <c r="J114" s="23"/>
      <c r="K114" s="23"/>
      <c r="L114" s="23"/>
      <c r="M114" s="23"/>
      <c r="N114" s="23"/>
      <c r="O114" s="23"/>
      <c r="P114" s="33"/>
      <c r="Q114" s="23"/>
      <c r="R114" s="23"/>
      <c r="S114" s="23"/>
      <c r="T114" s="23"/>
      <c r="U114" s="33"/>
      <c r="V114" s="33"/>
      <c r="W114" s="23"/>
      <c r="Y114" s="33"/>
      <c r="Z114" s="23"/>
      <c r="AA114" s="23"/>
      <c r="AB114" s="23"/>
      <c r="AC114" s="159"/>
      <c r="AD114" s="23"/>
      <c r="AE114" s="23"/>
      <c r="AF114" s="23"/>
      <c r="AG114" s="23"/>
      <c r="AH114" s="23"/>
      <c r="AI114" s="23"/>
    </row>
    <row r="115" spans="1:35" x14ac:dyDescent="0.25">
      <c r="A115" s="37"/>
      <c r="E115" s="23"/>
      <c r="F115" s="23"/>
      <c r="G115" s="23"/>
      <c r="H115" s="23"/>
      <c r="I115" s="23"/>
      <c r="J115" s="23"/>
      <c r="K115" s="23"/>
      <c r="L115" s="23"/>
      <c r="M115" s="23"/>
      <c r="N115" s="23"/>
      <c r="O115" s="23"/>
      <c r="P115" s="33"/>
      <c r="Q115" s="23"/>
      <c r="R115" s="23"/>
      <c r="S115" s="23"/>
      <c r="T115" s="23"/>
      <c r="U115" s="33"/>
      <c r="V115" s="33"/>
      <c r="W115" s="23"/>
      <c r="Y115" s="33"/>
      <c r="Z115" s="23"/>
      <c r="AA115" s="23"/>
      <c r="AB115" s="23"/>
      <c r="AC115" s="159"/>
      <c r="AD115" s="23"/>
      <c r="AE115" s="23"/>
      <c r="AF115" s="23"/>
      <c r="AG115" s="23"/>
      <c r="AH115" s="23"/>
      <c r="AI115" s="23"/>
    </row>
    <row r="116" spans="1:35" x14ac:dyDescent="0.25">
      <c r="A116" s="37"/>
      <c r="E116" s="23"/>
      <c r="F116" s="23"/>
      <c r="G116" s="23"/>
      <c r="H116" s="23"/>
      <c r="I116" s="23"/>
      <c r="J116" s="23"/>
      <c r="K116" s="23"/>
      <c r="L116" s="23"/>
      <c r="M116" s="23"/>
      <c r="N116" s="23"/>
      <c r="O116" s="23"/>
      <c r="P116" s="33"/>
      <c r="Q116" s="23"/>
      <c r="R116" s="23"/>
      <c r="S116" s="23"/>
      <c r="T116" s="23"/>
      <c r="U116" s="33"/>
      <c r="V116" s="33"/>
      <c r="W116" s="23"/>
      <c r="Y116" s="33"/>
      <c r="Z116" s="23"/>
      <c r="AA116" s="23"/>
      <c r="AB116" s="23"/>
      <c r="AC116" s="159"/>
      <c r="AD116" s="23"/>
      <c r="AE116" s="23"/>
      <c r="AF116" s="23"/>
      <c r="AG116" s="23"/>
      <c r="AH116" s="23"/>
      <c r="AI116" s="23"/>
    </row>
    <row r="117" spans="1:35" x14ac:dyDescent="0.25">
      <c r="A117" s="37"/>
      <c r="E117" s="23"/>
      <c r="F117" s="23"/>
      <c r="G117" s="23"/>
      <c r="H117" s="23"/>
      <c r="I117" s="23"/>
      <c r="J117" s="23"/>
      <c r="K117" s="23"/>
      <c r="L117" s="23"/>
      <c r="M117" s="23"/>
      <c r="N117" s="23"/>
      <c r="O117" s="23"/>
      <c r="P117" s="33"/>
      <c r="Q117" s="23"/>
      <c r="R117" s="23"/>
      <c r="S117" s="23"/>
      <c r="T117" s="23"/>
      <c r="U117" s="33"/>
      <c r="V117" s="33"/>
      <c r="W117" s="23"/>
      <c r="Y117" s="33"/>
      <c r="Z117" s="23"/>
      <c r="AA117" s="23"/>
      <c r="AB117" s="32"/>
      <c r="AC117" s="159"/>
      <c r="AD117" s="23"/>
      <c r="AE117" s="23"/>
      <c r="AF117" s="23"/>
      <c r="AG117" s="23"/>
      <c r="AH117" s="23"/>
      <c r="AI117" s="23"/>
    </row>
    <row r="118" spans="1:35" x14ac:dyDescent="0.25">
      <c r="A118" s="37"/>
      <c r="E118" s="23"/>
      <c r="F118" s="23"/>
      <c r="G118" s="23"/>
      <c r="H118" s="23"/>
      <c r="I118" s="23"/>
      <c r="J118" s="23"/>
      <c r="K118" s="23"/>
      <c r="L118" s="23"/>
      <c r="M118" s="23"/>
      <c r="N118" s="23"/>
      <c r="O118" s="23"/>
      <c r="P118" s="33"/>
      <c r="Q118" s="23"/>
      <c r="R118" s="23"/>
      <c r="S118" s="23"/>
      <c r="T118" s="23"/>
      <c r="U118" s="33"/>
      <c r="V118" s="33"/>
      <c r="W118" s="23"/>
      <c r="Y118" s="33"/>
      <c r="Z118" s="23"/>
      <c r="AA118" s="23"/>
      <c r="AB118" s="32"/>
      <c r="AC118" s="159"/>
      <c r="AD118" s="23"/>
      <c r="AE118" s="23"/>
      <c r="AF118" s="23"/>
      <c r="AG118" s="23"/>
      <c r="AH118" s="23"/>
      <c r="AI118" s="23"/>
    </row>
    <row r="119" spans="1:35" x14ac:dyDescent="0.25">
      <c r="A119" s="37"/>
      <c r="E119" s="23"/>
      <c r="F119" s="23"/>
      <c r="G119" s="23"/>
      <c r="H119" s="23"/>
      <c r="I119" s="23"/>
      <c r="J119" s="23"/>
      <c r="K119" s="23"/>
      <c r="L119" s="23"/>
      <c r="M119" s="23"/>
      <c r="N119" s="23"/>
      <c r="O119" s="23"/>
      <c r="P119" s="33"/>
      <c r="Q119" s="23"/>
      <c r="R119" s="23"/>
      <c r="S119" s="23"/>
      <c r="T119" s="23"/>
      <c r="U119" s="33"/>
      <c r="V119" s="33"/>
      <c r="W119" s="23"/>
      <c r="Y119" s="33"/>
      <c r="Z119" s="23"/>
      <c r="AA119" s="32"/>
      <c r="AB119" s="32"/>
      <c r="AC119" s="159"/>
      <c r="AD119" s="23"/>
      <c r="AE119" s="23"/>
      <c r="AF119" s="23"/>
      <c r="AG119" s="23"/>
      <c r="AH119" s="23"/>
      <c r="AI119" s="23"/>
    </row>
    <row r="120" spans="1:35" x14ac:dyDescent="0.25">
      <c r="A120" s="37"/>
      <c r="E120" s="23"/>
      <c r="F120" s="23"/>
      <c r="G120" s="23"/>
      <c r="H120" s="23"/>
      <c r="I120" s="23"/>
      <c r="J120" s="23"/>
      <c r="K120" s="23"/>
      <c r="L120" s="23"/>
      <c r="M120" s="23"/>
      <c r="N120" s="23"/>
      <c r="O120" s="23"/>
      <c r="P120" s="33"/>
      <c r="Q120" s="23"/>
      <c r="R120" s="23"/>
      <c r="S120" s="23"/>
      <c r="T120" s="23"/>
      <c r="U120" s="33"/>
      <c r="V120" s="33"/>
      <c r="W120" s="23"/>
      <c r="Y120" s="33"/>
      <c r="Z120" s="23"/>
      <c r="AA120" s="32"/>
      <c r="AB120" s="32"/>
      <c r="AC120" s="159"/>
      <c r="AD120" s="23"/>
      <c r="AE120" s="23"/>
      <c r="AF120" s="23"/>
      <c r="AG120" s="23"/>
      <c r="AH120" s="23"/>
      <c r="AI120" s="23"/>
    </row>
    <row r="121" spans="1:35" x14ac:dyDescent="0.25">
      <c r="A121" s="37"/>
      <c r="E121" s="23"/>
      <c r="F121" s="23"/>
      <c r="G121" s="23"/>
      <c r="H121" s="23"/>
      <c r="I121" s="23"/>
      <c r="J121" s="23"/>
      <c r="K121" s="23"/>
      <c r="L121" s="23"/>
      <c r="M121" s="23"/>
      <c r="N121" s="23"/>
      <c r="O121" s="23"/>
      <c r="P121" s="33"/>
      <c r="Q121" s="23"/>
      <c r="R121" s="23"/>
      <c r="S121" s="23"/>
      <c r="T121" s="23"/>
      <c r="U121" s="33"/>
      <c r="V121" s="33"/>
      <c r="W121" s="23"/>
      <c r="Y121" s="33"/>
      <c r="Z121" s="23"/>
      <c r="AA121" s="32"/>
      <c r="AB121" s="32"/>
      <c r="AC121" s="159"/>
      <c r="AD121" s="23"/>
      <c r="AE121" s="23"/>
      <c r="AF121" s="23"/>
      <c r="AG121" s="23"/>
      <c r="AH121" s="23"/>
      <c r="AI121" s="23"/>
    </row>
    <row r="122" spans="1:35" s="32" customFormat="1" x14ac:dyDescent="0.25">
      <c r="A122" s="31"/>
      <c r="G122" s="23"/>
      <c r="H122" s="23"/>
      <c r="J122" s="23"/>
      <c r="K122" s="23"/>
      <c r="L122" s="23"/>
      <c r="M122" s="23"/>
      <c r="T122" s="23"/>
      <c r="AC122" s="160"/>
      <c r="AD122" s="23"/>
      <c r="AE122" s="23"/>
      <c r="AI122" s="23"/>
    </row>
    <row r="123" spans="1:35" s="32" customFormat="1" x14ac:dyDescent="0.25">
      <c r="A123" s="31"/>
      <c r="G123" s="23"/>
      <c r="H123" s="23"/>
      <c r="J123" s="23"/>
      <c r="K123" s="23"/>
      <c r="L123" s="23"/>
      <c r="M123" s="23"/>
      <c r="T123" s="23"/>
      <c r="AC123" s="160"/>
      <c r="AD123" s="23"/>
      <c r="AE123" s="23"/>
      <c r="AI123" s="23"/>
    </row>
    <row r="124" spans="1:35" s="32" customFormat="1" x14ac:dyDescent="0.25">
      <c r="A124" s="31"/>
      <c r="G124" s="23"/>
      <c r="H124" s="23"/>
      <c r="J124" s="23"/>
      <c r="K124" s="23"/>
      <c r="L124" s="23"/>
      <c r="M124" s="23"/>
      <c r="AC124" s="160"/>
      <c r="AD124" s="23"/>
      <c r="AE124" s="23"/>
      <c r="AI124" s="23"/>
    </row>
    <row r="125" spans="1:35" s="32" customFormat="1" x14ac:dyDescent="0.25">
      <c r="A125" s="31"/>
      <c r="G125" s="23"/>
      <c r="H125" s="23"/>
      <c r="J125" s="23"/>
      <c r="K125" s="23"/>
      <c r="L125" s="23"/>
      <c r="M125" s="23"/>
      <c r="AC125" s="160"/>
      <c r="AD125" s="23"/>
      <c r="AE125" s="23"/>
      <c r="AI125" s="23"/>
    </row>
    <row r="126" spans="1:35" s="32" customFormat="1" x14ac:dyDescent="0.25">
      <c r="A126" s="31"/>
      <c r="G126" s="23"/>
      <c r="H126" s="23"/>
      <c r="J126" s="23"/>
      <c r="K126" s="23"/>
      <c r="L126" s="23"/>
      <c r="M126" s="23"/>
      <c r="AC126" s="160"/>
      <c r="AD126" s="23"/>
      <c r="AE126" s="23"/>
      <c r="AI126" s="23"/>
    </row>
    <row r="127" spans="1:35" s="32" customFormat="1" x14ac:dyDescent="0.25">
      <c r="A127" s="31"/>
      <c r="G127" s="23"/>
      <c r="H127" s="23"/>
      <c r="J127" s="23"/>
      <c r="K127" s="23"/>
      <c r="L127" s="23"/>
      <c r="M127" s="23"/>
      <c r="AC127" s="160"/>
      <c r="AD127" s="23"/>
      <c r="AE127" s="23"/>
      <c r="AI127" s="23"/>
    </row>
    <row r="128" spans="1:35" s="32" customFormat="1" x14ac:dyDescent="0.25">
      <c r="A128" s="31"/>
      <c r="G128" s="23"/>
      <c r="H128" s="23"/>
      <c r="J128" s="23"/>
      <c r="K128" s="23"/>
      <c r="L128" s="23"/>
      <c r="M128" s="23"/>
      <c r="AC128" s="160"/>
      <c r="AD128" s="23"/>
      <c r="AE128" s="23"/>
      <c r="AI128" s="23"/>
    </row>
    <row r="129" spans="1:35" s="32" customFormat="1" x14ac:dyDescent="0.25">
      <c r="A129" s="31"/>
      <c r="G129" s="23"/>
      <c r="H129" s="23"/>
      <c r="J129" s="23"/>
      <c r="K129" s="23"/>
      <c r="L129" s="23"/>
      <c r="M129" s="23"/>
      <c r="AC129" s="160"/>
      <c r="AD129" s="23"/>
      <c r="AE129" s="23"/>
      <c r="AI129" s="23"/>
    </row>
    <row r="130" spans="1:35" s="32" customFormat="1" x14ac:dyDescent="0.25">
      <c r="A130" s="31"/>
      <c r="G130" s="23"/>
      <c r="H130" s="23"/>
      <c r="J130" s="23"/>
      <c r="K130" s="23"/>
      <c r="L130" s="23"/>
      <c r="M130" s="23"/>
      <c r="AC130" s="160"/>
      <c r="AD130" s="23"/>
      <c r="AE130" s="23"/>
      <c r="AI130" s="23"/>
    </row>
    <row r="131" spans="1:35" s="32" customFormat="1" x14ac:dyDescent="0.25">
      <c r="A131" s="31"/>
      <c r="G131" s="23"/>
      <c r="H131" s="23"/>
      <c r="J131" s="23"/>
      <c r="K131" s="23"/>
      <c r="L131" s="23"/>
      <c r="M131" s="23"/>
      <c r="AC131" s="160"/>
      <c r="AD131" s="23"/>
      <c r="AE131" s="23"/>
      <c r="AI131" s="23"/>
    </row>
    <row r="132" spans="1:35" s="32" customFormat="1" x14ac:dyDescent="0.25">
      <c r="A132" s="31"/>
      <c r="G132" s="23"/>
      <c r="H132" s="23"/>
      <c r="J132" s="23"/>
      <c r="K132" s="23"/>
      <c r="L132" s="23"/>
      <c r="M132" s="23"/>
      <c r="AC132" s="160"/>
      <c r="AD132" s="23"/>
      <c r="AE132" s="23"/>
      <c r="AI132" s="23"/>
    </row>
    <row r="133" spans="1:35" s="32" customFormat="1" x14ac:dyDescent="0.25">
      <c r="A133" s="31"/>
      <c r="G133" s="23"/>
      <c r="H133" s="23"/>
      <c r="J133" s="23"/>
      <c r="K133" s="23"/>
      <c r="L133" s="23"/>
      <c r="M133" s="23"/>
      <c r="AC133" s="160"/>
      <c r="AD133" s="23"/>
      <c r="AE133" s="23"/>
      <c r="AI133" s="23"/>
    </row>
    <row r="134" spans="1:35" s="32" customFormat="1" x14ac:dyDescent="0.25">
      <c r="A134" s="31"/>
      <c r="G134" s="23"/>
      <c r="H134" s="23"/>
      <c r="J134" s="23"/>
      <c r="K134" s="23"/>
      <c r="L134" s="23"/>
      <c r="M134" s="23"/>
      <c r="AC134" s="160"/>
      <c r="AD134" s="23"/>
      <c r="AE134" s="23"/>
      <c r="AI134" s="23"/>
    </row>
    <row r="135" spans="1:35" s="32" customFormat="1" x14ac:dyDescent="0.25">
      <c r="A135" s="31"/>
      <c r="G135" s="23"/>
      <c r="H135" s="23"/>
      <c r="J135" s="23"/>
      <c r="K135" s="23"/>
      <c r="L135" s="23"/>
      <c r="M135" s="23"/>
      <c r="AC135" s="160"/>
      <c r="AD135" s="23"/>
      <c r="AE135" s="23"/>
      <c r="AI135" s="23"/>
    </row>
    <row r="136" spans="1:35" s="32" customFormat="1" x14ac:dyDescent="0.25">
      <c r="A136" s="31"/>
      <c r="G136" s="23"/>
      <c r="H136" s="23"/>
      <c r="J136" s="23"/>
      <c r="K136" s="23"/>
      <c r="L136" s="23"/>
      <c r="M136" s="23"/>
      <c r="AC136" s="160"/>
      <c r="AD136" s="23"/>
      <c r="AE136" s="23"/>
      <c r="AI136" s="23"/>
    </row>
    <row r="137" spans="1:35" s="32" customFormat="1" x14ac:dyDescent="0.25">
      <c r="A137" s="31"/>
      <c r="G137" s="23"/>
      <c r="H137" s="23"/>
      <c r="J137" s="23"/>
      <c r="K137" s="23"/>
      <c r="L137" s="23"/>
      <c r="M137" s="23"/>
      <c r="AC137" s="160"/>
      <c r="AD137" s="23"/>
      <c r="AE137" s="23"/>
      <c r="AI137" s="23"/>
    </row>
    <row r="138" spans="1:35" s="32" customFormat="1" x14ac:dyDescent="0.25">
      <c r="A138" s="31"/>
      <c r="G138" s="23"/>
      <c r="H138" s="23"/>
      <c r="J138" s="23"/>
      <c r="K138" s="23"/>
      <c r="L138" s="23"/>
      <c r="M138" s="23"/>
      <c r="AC138" s="160"/>
      <c r="AD138" s="23"/>
      <c r="AE138" s="23"/>
      <c r="AI138" s="23"/>
    </row>
    <row r="139" spans="1:35" s="32" customFormat="1" x14ac:dyDescent="0.25">
      <c r="A139" s="31"/>
      <c r="G139" s="23"/>
      <c r="H139" s="23"/>
      <c r="J139" s="23"/>
      <c r="K139" s="23"/>
      <c r="L139" s="23"/>
      <c r="M139" s="23"/>
      <c r="AC139" s="160"/>
      <c r="AD139" s="23"/>
      <c r="AE139" s="23"/>
      <c r="AI139" s="23"/>
    </row>
    <row r="140" spans="1:35" s="32" customFormat="1" x14ac:dyDescent="0.25">
      <c r="A140" s="31"/>
      <c r="G140" s="23"/>
      <c r="H140" s="23"/>
      <c r="J140" s="23"/>
      <c r="K140" s="23"/>
      <c r="L140" s="23"/>
      <c r="M140" s="23"/>
      <c r="AC140" s="160"/>
      <c r="AD140" s="23"/>
      <c r="AE140" s="23"/>
      <c r="AI140" s="23"/>
    </row>
    <row r="141" spans="1:35" s="32" customFormat="1" x14ac:dyDescent="0.25">
      <c r="A141" s="31"/>
      <c r="G141" s="23"/>
      <c r="H141" s="23"/>
      <c r="J141" s="23"/>
      <c r="K141" s="23"/>
      <c r="L141" s="23"/>
      <c r="M141" s="23"/>
      <c r="AC141" s="160"/>
      <c r="AD141" s="23"/>
      <c r="AE141" s="23"/>
      <c r="AI141" s="23"/>
    </row>
    <row r="142" spans="1:35" s="32" customFormat="1" x14ac:dyDescent="0.25">
      <c r="A142" s="31"/>
      <c r="G142" s="23"/>
      <c r="H142" s="23"/>
      <c r="J142" s="23"/>
      <c r="K142" s="23"/>
      <c r="L142" s="23"/>
      <c r="M142" s="23"/>
      <c r="AC142" s="160"/>
      <c r="AD142" s="23"/>
      <c r="AE142" s="23"/>
      <c r="AI142" s="23"/>
    </row>
    <row r="143" spans="1:35" s="32" customFormat="1" x14ac:dyDescent="0.25">
      <c r="A143" s="31"/>
      <c r="G143" s="23"/>
      <c r="H143" s="23"/>
      <c r="J143" s="23"/>
      <c r="K143" s="23"/>
      <c r="L143" s="23"/>
      <c r="M143" s="23"/>
      <c r="AC143" s="160"/>
      <c r="AD143" s="23"/>
      <c r="AE143" s="23"/>
      <c r="AI143" s="23"/>
    </row>
    <row r="144" spans="1:35" s="32" customFormat="1" x14ac:dyDescent="0.25">
      <c r="A144" s="31"/>
      <c r="G144" s="23"/>
      <c r="H144" s="23"/>
      <c r="J144" s="23"/>
      <c r="K144" s="23"/>
      <c r="L144" s="23"/>
      <c r="M144" s="23"/>
      <c r="AC144" s="160"/>
      <c r="AD144" s="23"/>
      <c r="AE144" s="23"/>
      <c r="AI144" s="23"/>
    </row>
    <row r="145" spans="1:35" s="32" customFormat="1" x14ac:dyDescent="0.25">
      <c r="A145" s="31"/>
      <c r="G145" s="23"/>
      <c r="H145" s="23"/>
      <c r="J145" s="23"/>
      <c r="K145" s="23"/>
      <c r="L145" s="23"/>
      <c r="M145" s="23"/>
      <c r="AC145" s="160"/>
      <c r="AD145" s="23"/>
      <c r="AE145" s="23"/>
      <c r="AI145" s="23"/>
    </row>
    <row r="146" spans="1:35" s="32" customFormat="1" x14ac:dyDescent="0.25">
      <c r="A146" s="31"/>
      <c r="G146" s="23"/>
      <c r="H146" s="23"/>
      <c r="J146" s="23"/>
      <c r="K146" s="23"/>
      <c r="L146" s="23"/>
      <c r="M146" s="23"/>
      <c r="AC146" s="160"/>
      <c r="AD146" s="23"/>
      <c r="AE146" s="23"/>
      <c r="AI146" s="23"/>
    </row>
    <row r="147" spans="1:35" s="32" customFormat="1" x14ac:dyDescent="0.25">
      <c r="A147" s="31"/>
      <c r="G147" s="23"/>
      <c r="H147" s="23"/>
      <c r="J147" s="23"/>
      <c r="K147" s="23"/>
      <c r="L147" s="23"/>
      <c r="M147" s="23"/>
      <c r="AC147" s="160"/>
      <c r="AD147" s="23"/>
      <c r="AE147" s="23"/>
      <c r="AI147" s="23"/>
    </row>
    <row r="148" spans="1:35" s="32" customFormat="1" x14ac:dyDescent="0.25">
      <c r="A148" s="31"/>
      <c r="G148" s="23"/>
      <c r="H148" s="23"/>
      <c r="J148" s="23"/>
      <c r="K148" s="23"/>
      <c r="L148" s="23"/>
      <c r="M148" s="23"/>
      <c r="AC148" s="160"/>
      <c r="AD148" s="23"/>
      <c r="AE148" s="23"/>
      <c r="AI148" s="23"/>
    </row>
    <row r="149" spans="1:35" s="32" customFormat="1" x14ac:dyDescent="0.25">
      <c r="A149" s="31"/>
      <c r="G149" s="23"/>
      <c r="H149" s="23"/>
      <c r="J149" s="23"/>
      <c r="K149" s="23"/>
      <c r="L149" s="23"/>
      <c r="M149" s="23"/>
      <c r="AC149" s="160"/>
      <c r="AD149" s="23"/>
      <c r="AE149" s="23"/>
      <c r="AI149" s="23"/>
    </row>
    <row r="150" spans="1:35" s="32" customFormat="1" x14ac:dyDescent="0.25">
      <c r="A150" s="31"/>
      <c r="G150" s="23"/>
      <c r="H150" s="23"/>
      <c r="J150" s="23"/>
      <c r="K150" s="23"/>
      <c r="L150" s="23"/>
      <c r="M150" s="23"/>
      <c r="AC150" s="160"/>
      <c r="AD150" s="23"/>
      <c r="AE150" s="23"/>
      <c r="AI150" s="23"/>
    </row>
    <row r="151" spans="1:35" s="32" customFormat="1" x14ac:dyDescent="0.25">
      <c r="A151" s="31"/>
      <c r="G151" s="23"/>
      <c r="H151" s="23"/>
      <c r="J151" s="23"/>
      <c r="K151" s="23"/>
      <c r="L151" s="23"/>
      <c r="M151" s="23"/>
      <c r="AC151" s="160"/>
      <c r="AD151" s="23"/>
      <c r="AE151" s="23"/>
      <c r="AI151" s="23"/>
    </row>
    <row r="152" spans="1:35" s="32" customFormat="1" x14ac:dyDescent="0.25">
      <c r="A152" s="31"/>
      <c r="G152" s="23"/>
      <c r="H152" s="23"/>
      <c r="J152" s="23"/>
      <c r="K152" s="23"/>
      <c r="L152" s="23"/>
      <c r="M152" s="23"/>
      <c r="AC152" s="160"/>
      <c r="AD152" s="23"/>
      <c r="AE152" s="23"/>
      <c r="AI152" s="23"/>
    </row>
    <row r="153" spans="1:35" s="32" customFormat="1" x14ac:dyDescent="0.25">
      <c r="A153" s="31"/>
      <c r="G153" s="23"/>
      <c r="H153" s="23"/>
      <c r="J153" s="23"/>
      <c r="K153" s="23"/>
      <c r="L153" s="23"/>
      <c r="M153" s="23"/>
      <c r="AC153" s="160"/>
      <c r="AD153" s="23"/>
      <c r="AE153" s="23"/>
      <c r="AI153" s="23"/>
    </row>
    <row r="154" spans="1:35" s="32" customFormat="1" x14ac:dyDescent="0.25">
      <c r="A154" s="31"/>
      <c r="G154" s="23"/>
      <c r="H154" s="23"/>
      <c r="J154" s="23"/>
      <c r="K154" s="23"/>
      <c r="L154" s="23"/>
      <c r="M154" s="23"/>
      <c r="AC154" s="160"/>
      <c r="AD154" s="23"/>
      <c r="AE154" s="23"/>
      <c r="AI154" s="23"/>
    </row>
    <row r="155" spans="1:35" s="32" customFormat="1" x14ac:dyDescent="0.25">
      <c r="A155" s="31"/>
      <c r="G155" s="23"/>
      <c r="H155" s="23"/>
      <c r="J155" s="23"/>
      <c r="K155" s="23"/>
      <c r="L155" s="23"/>
      <c r="M155" s="23"/>
      <c r="AC155" s="160"/>
      <c r="AD155" s="23"/>
      <c r="AE155" s="23"/>
      <c r="AI155" s="23"/>
    </row>
    <row r="156" spans="1:35" s="32" customFormat="1" x14ac:dyDescent="0.25">
      <c r="A156" s="31"/>
      <c r="G156" s="23"/>
      <c r="H156" s="23"/>
      <c r="J156" s="23"/>
      <c r="K156" s="23"/>
      <c r="L156" s="23"/>
      <c r="M156" s="23"/>
      <c r="AC156" s="160"/>
      <c r="AD156" s="23"/>
      <c r="AE156" s="23"/>
      <c r="AI156" s="23"/>
    </row>
    <row r="157" spans="1:35" s="32" customFormat="1" x14ac:dyDescent="0.25">
      <c r="A157" s="31"/>
      <c r="G157" s="23"/>
      <c r="H157" s="23"/>
      <c r="J157" s="23"/>
      <c r="K157" s="23"/>
      <c r="L157" s="23"/>
      <c r="M157" s="23"/>
      <c r="AC157" s="160"/>
      <c r="AD157" s="23"/>
      <c r="AE157" s="23"/>
      <c r="AI157" s="23"/>
    </row>
    <row r="158" spans="1:35" s="32" customFormat="1" x14ac:dyDescent="0.25">
      <c r="A158" s="31"/>
      <c r="G158" s="23"/>
      <c r="H158" s="23"/>
      <c r="J158" s="23"/>
      <c r="K158" s="23"/>
      <c r="L158" s="23"/>
      <c r="M158" s="23"/>
      <c r="AC158" s="160"/>
      <c r="AD158" s="23"/>
      <c r="AE158" s="23"/>
      <c r="AI158" s="23"/>
    </row>
    <row r="159" spans="1:35" s="32" customFormat="1" x14ac:dyDescent="0.25">
      <c r="A159" s="31"/>
      <c r="G159" s="23"/>
      <c r="H159" s="23"/>
      <c r="J159" s="23"/>
      <c r="K159" s="23"/>
      <c r="L159" s="23"/>
      <c r="M159" s="23"/>
      <c r="AC159" s="160"/>
      <c r="AD159" s="23"/>
      <c r="AE159" s="23"/>
      <c r="AI159" s="23"/>
    </row>
    <row r="160" spans="1:35" s="32" customFormat="1" x14ac:dyDescent="0.25">
      <c r="A160" s="31"/>
      <c r="G160" s="23"/>
      <c r="H160" s="23"/>
      <c r="J160" s="23"/>
      <c r="K160" s="23"/>
      <c r="L160" s="23"/>
      <c r="M160" s="23"/>
      <c r="AC160" s="160"/>
      <c r="AD160" s="23"/>
      <c r="AE160" s="23"/>
      <c r="AI160" s="23"/>
    </row>
    <row r="161" spans="1:35" s="32" customFormat="1" x14ac:dyDescent="0.25">
      <c r="A161" s="31"/>
      <c r="G161" s="23"/>
      <c r="H161" s="23"/>
      <c r="J161" s="23"/>
      <c r="K161" s="23"/>
      <c r="L161" s="23"/>
      <c r="M161" s="23"/>
      <c r="AC161" s="160"/>
      <c r="AD161" s="23"/>
      <c r="AE161" s="23"/>
      <c r="AI161" s="23"/>
    </row>
    <row r="162" spans="1:35" s="32" customFormat="1" x14ac:dyDescent="0.25">
      <c r="A162" s="31"/>
      <c r="G162" s="23"/>
      <c r="H162" s="23"/>
      <c r="J162" s="23"/>
      <c r="K162" s="23"/>
      <c r="L162" s="23"/>
      <c r="M162" s="23"/>
      <c r="AC162" s="160"/>
      <c r="AD162" s="23"/>
      <c r="AE162" s="23"/>
      <c r="AI162" s="23"/>
    </row>
    <row r="163" spans="1:35" s="32" customFormat="1" x14ac:dyDescent="0.25">
      <c r="A163" s="31"/>
      <c r="G163" s="23"/>
      <c r="H163" s="23"/>
      <c r="J163" s="23"/>
      <c r="K163" s="23"/>
      <c r="L163" s="23"/>
      <c r="M163" s="23"/>
      <c r="AC163" s="160"/>
      <c r="AD163" s="23"/>
      <c r="AE163" s="23"/>
      <c r="AI163" s="23"/>
    </row>
    <row r="164" spans="1:35" s="32" customFormat="1" x14ac:dyDescent="0.25">
      <c r="A164" s="31"/>
      <c r="G164" s="23"/>
      <c r="H164" s="23"/>
      <c r="J164" s="23"/>
      <c r="K164" s="23"/>
      <c r="L164" s="23"/>
      <c r="M164" s="23"/>
      <c r="AC164" s="160"/>
      <c r="AD164" s="23"/>
      <c r="AE164" s="23"/>
      <c r="AI164" s="23"/>
    </row>
    <row r="165" spans="1:35" s="32" customFormat="1" x14ac:dyDescent="0.25">
      <c r="A165" s="31"/>
      <c r="G165" s="23"/>
      <c r="H165" s="23"/>
      <c r="J165" s="23"/>
      <c r="K165" s="23"/>
      <c r="L165" s="23"/>
      <c r="M165" s="23"/>
      <c r="AC165" s="160"/>
      <c r="AD165" s="23"/>
      <c r="AE165" s="23"/>
      <c r="AI165" s="23"/>
    </row>
    <row r="166" spans="1:35" s="32" customFormat="1" x14ac:dyDescent="0.25">
      <c r="A166" s="31"/>
      <c r="G166" s="23"/>
      <c r="H166" s="23"/>
      <c r="J166" s="23"/>
      <c r="K166" s="23"/>
      <c r="L166" s="23"/>
      <c r="M166" s="23"/>
      <c r="AC166" s="160"/>
      <c r="AD166" s="23"/>
      <c r="AE166" s="23"/>
      <c r="AI166" s="23"/>
    </row>
    <row r="167" spans="1:35" s="32" customFormat="1" x14ac:dyDescent="0.25">
      <c r="A167" s="31"/>
      <c r="G167" s="23"/>
      <c r="H167" s="23"/>
      <c r="J167" s="23"/>
      <c r="K167" s="23"/>
      <c r="L167" s="23"/>
      <c r="M167" s="23"/>
      <c r="AC167" s="160"/>
      <c r="AD167" s="23"/>
      <c r="AE167" s="23"/>
      <c r="AI167" s="23"/>
    </row>
    <row r="168" spans="1:35" s="32" customFormat="1" x14ac:dyDescent="0.25">
      <c r="A168" s="31"/>
      <c r="G168" s="23"/>
      <c r="H168" s="23"/>
      <c r="J168" s="23"/>
      <c r="K168" s="23"/>
      <c r="L168" s="23"/>
      <c r="M168" s="23"/>
      <c r="AC168" s="160"/>
      <c r="AD168" s="23"/>
      <c r="AE168" s="23"/>
      <c r="AI168" s="23"/>
    </row>
    <row r="169" spans="1:35" s="32" customFormat="1" x14ac:dyDescent="0.25">
      <c r="A169" s="31"/>
      <c r="G169" s="23"/>
      <c r="H169" s="23"/>
      <c r="J169" s="23"/>
      <c r="K169" s="23"/>
      <c r="L169" s="23"/>
      <c r="M169" s="23"/>
      <c r="AC169" s="160"/>
      <c r="AD169" s="23"/>
      <c r="AE169" s="23"/>
      <c r="AI169" s="23"/>
    </row>
    <row r="170" spans="1:35" s="32" customFormat="1" x14ac:dyDescent="0.25">
      <c r="A170" s="31"/>
      <c r="G170" s="23"/>
      <c r="H170" s="23"/>
      <c r="J170" s="23"/>
      <c r="K170" s="23"/>
      <c r="L170" s="23"/>
      <c r="M170" s="23"/>
      <c r="AC170" s="160"/>
      <c r="AD170" s="23"/>
      <c r="AE170" s="23"/>
      <c r="AI170" s="23"/>
    </row>
    <row r="171" spans="1:35" s="32" customFormat="1" x14ac:dyDescent="0.25">
      <c r="A171" s="31"/>
      <c r="G171" s="23"/>
      <c r="H171" s="23"/>
      <c r="J171" s="23"/>
      <c r="K171" s="23"/>
      <c r="L171" s="23"/>
      <c r="M171" s="23"/>
      <c r="AC171" s="160"/>
      <c r="AD171" s="23"/>
      <c r="AE171" s="23"/>
      <c r="AI171" s="23"/>
    </row>
    <row r="172" spans="1:35" s="32" customFormat="1" x14ac:dyDescent="0.25">
      <c r="A172" s="31"/>
      <c r="G172" s="23"/>
      <c r="H172" s="23"/>
      <c r="J172" s="23"/>
      <c r="K172" s="23"/>
      <c r="L172" s="23"/>
      <c r="M172" s="23"/>
      <c r="AC172" s="160"/>
      <c r="AD172" s="23"/>
      <c r="AE172" s="23"/>
      <c r="AI172" s="23"/>
    </row>
    <row r="173" spans="1:35" s="32" customFormat="1" x14ac:dyDescent="0.25">
      <c r="A173" s="31"/>
      <c r="G173" s="23"/>
      <c r="H173" s="23"/>
      <c r="J173" s="23"/>
      <c r="K173" s="23"/>
      <c r="L173" s="23"/>
      <c r="M173" s="23"/>
      <c r="AC173" s="160"/>
      <c r="AD173" s="23"/>
      <c r="AE173" s="23"/>
      <c r="AI173" s="23"/>
    </row>
    <row r="174" spans="1:35" s="32" customFormat="1" x14ac:dyDescent="0.25">
      <c r="A174" s="31"/>
      <c r="G174" s="23"/>
      <c r="H174" s="23"/>
      <c r="J174" s="23"/>
      <c r="K174" s="23"/>
      <c r="L174" s="23"/>
      <c r="M174" s="23"/>
      <c r="AC174" s="160"/>
      <c r="AD174" s="23"/>
      <c r="AE174" s="23"/>
      <c r="AI174" s="23"/>
    </row>
    <row r="175" spans="1:35" s="32" customFormat="1" x14ac:dyDescent="0.25">
      <c r="A175" s="31"/>
      <c r="G175" s="23"/>
      <c r="H175" s="23"/>
      <c r="J175" s="23"/>
      <c r="K175" s="23"/>
      <c r="L175" s="23"/>
      <c r="M175" s="23"/>
      <c r="AC175" s="160"/>
      <c r="AD175" s="23"/>
      <c r="AE175" s="23"/>
      <c r="AI175" s="23"/>
    </row>
    <row r="176" spans="1:35" s="32" customFormat="1" x14ac:dyDescent="0.25">
      <c r="A176" s="31"/>
      <c r="G176" s="23"/>
      <c r="H176" s="23"/>
      <c r="J176" s="23"/>
      <c r="K176" s="23"/>
      <c r="L176" s="23"/>
      <c r="M176" s="23"/>
      <c r="AC176" s="160"/>
      <c r="AD176" s="23"/>
      <c r="AE176" s="23"/>
      <c r="AI176" s="23"/>
    </row>
    <row r="177" spans="1:35" s="32" customFormat="1" x14ac:dyDescent="0.25">
      <c r="A177" s="31"/>
      <c r="G177" s="23"/>
      <c r="H177" s="23"/>
      <c r="J177" s="23"/>
      <c r="K177" s="23"/>
      <c r="L177" s="23"/>
      <c r="M177" s="23"/>
      <c r="AC177" s="160"/>
      <c r="AD177" s="23"/>
      <c r="AE177" s="23"/>
      <c r="AI177" s="23"/>
    </row>
    <row r="178" spans="1:35" s="32" customFormat="1" x14ac:dyDescent="0.25">
      <c r="A178" s="31"/>
      <c r="G178" s="23"/>
      <c r="H178" s="23"/>
      <c r="J178" s="23"/>
      <c r="K178" s="23"/>
      <c r="L178" s="23"/>
      <c r="M178" s="23"/>
      <c r="AC178" s="160"/>
      <c r="AD178" s="23"/>
      <c r="AE178" s="23"/>
      <c r="AI178" s="23"/>
    </row>
    <row r="179" spans="1:35" s="32" customFormat="1" x14ac:dyDescent="0.25">
      <c r="A179" s="31"/>
      <c r="G179" s="23"/>
      <c r="H179" s="23"/>
      <c r="J179" s="23"/>
      <c r="K179" s="23"/>
      <c r="L179" s="23"/>
      <c r="M179" s="23"/>
      <c r="AC179" s="160"/>
      <c r="AD179" s="23"/>
      <c r="AE179" s="23"/>
      <c r="AI179" s="23"/>
    </row>
    <row r="180" spans="1:35" s="32" customFormat="1" x14ac:dyDescent="0.25">
      <c r="A180" s="31"/>
      <c r="G180" s="23"/>
      <c r="H180" s="23"/>
      <c r="J180" s="23"/>
      <c r="K180" s="23"/>
      <c r="L180" s="23"/>
      <c r="M180" s="23"/>
      <c r="AC180" s="160"/>
      <c r="AD180" s="23"/>
      <c r="AE180" s="23"/>
      <c r="AI180" s="23"/>
    </row>
    <row r="181" spans="1:35" s="32" customFormat="1" x14ac:dyDescent="0.25">
      <c r="A181" s="31"/>
      <c r="G181" s="23"/>
      <c r="H181" s="23"/>
      <c r="J181" s="23"/>
      <c r="K181" s="23"/>
      <c r="L181" s="23"/>
      <c r="M181" s="23"/>
      <c r="AC181" s="160"/>
      <c r="AD181" s="23"/>
      <c r="AE181" s="23"/>
      <c r="AI181" s="23"/>
    </row>
    <row r="182" spans="1:35" s="32" customFormat="1" x14ac:dyDescent="0.25">
      <c r="A182" s="31"/>
      <c r="G182" s="23"/>
      <c r="H182" s="23"/>
      <c r="J182" s="23"/>
      <c r="K182" s="23"/>
      <c r="L182" s="23"/>
      <c r="M182" s="23"/>
      <c r="AC182" s="160"/>
      <c r="AD182" s="23"/>
      <c r="AE182" s="23"/>
      <c r="AI182" s="23"/>
    </row>
    <row r="183" spans="1:35" s="32" customFormat="1" x14ac:dyDescent="0.25">
      <c r="A183" s="31"/>
      <c r="G183" s="23"/>
      <c r="H183" s="23"/>
      <c r="J183" s="23"/>
      <c r="K183" s="23"/>
      <c r="L183" s="23"/>
      <c r="M183" s="23"/>
      <c r="AC183" s="160"/>
      <c r="AD183" s="23"/>
      <c r="AE183" s="23"/>
      <c r="AI183" s="23"/>
    </row>
    <row r="184" spans="1:35" s="32" customFormat="1" x14ac:dyDescent="0.25">
      <c r="A184" s="31"/>
      <c r="G184" s="23"/>
      <c r="H184" s="23"/>
      <c r="J184" s="23"/>
      <c r="K184" s="23"/>
      <c r="L184" s="23"/>
      <c r="M184" s="23"/>
      <c r="AC184" s="160"/>
      <c r="AD184" s="23"/>
      <c r="AE184" s="23"/>
      <c r="AI184" s="23"/>
    </row>
    <row r="185" spans="1:35" s="32" customFormat="1" x14ac:dyDescent="0.25">
      <c r="A185" s="31"/>
      <c r="G185" s="23"/>
      <c r="H185" s="23"/>
      <c r="J185" s="23"/>
      <c r="K185" s="23"/>
      <c r="L185" s="23"/>
      <c r="M185" s="23"/>
      <c r="AC185" s="160"/>
      <c r="AD185" s="23"/>
      <c r="AE185" s="23"/>
      <c r="AI185" s="23"/>
    </row>
    <row r="186" spans="1:35" s="32" customFormat="1" x14ac:dyDescent="0.25">
      <c r="A186" s="31"/>
      <c r="G186" s="23"/>
      <c r="H186" s="23"/>
      <c r="J186" s="23"/>
      <c r="K186" s="23"/>
      <c r="L186" s="23"/>
      <c r="M186" s="23"/>
      <c r="AC186" s="160"/>
      <c r="AD186" s="23"/>
      <c r="AE186" s="23"/>
      <c r="AI186" s="23"/>
    </row>
    <row r="187" spans="1:35" s="32" customFormat="1" x14ac:dyDescent="0.25">
      <c r="A187" s="31"/>
      <c r="G187" s="23"/>
      <c r="H187" s="23"/>
      <c r="J187" s="23"/>
      <c r="K187" s="23"/>
      <c r="L187" s="23"/>
      <c r="M187" s="23"/>
      <c r="AC187" s="160"/>
      <c r="AD187" s="23"/>
      <c r="AE187" s="23"/>
      <c r="AI187" s="23"/>
    </row>
    <row r="188" spans="1:35" s="32" customFormat="1" x14ac:dyDescent="0.25">
      <c r="A188" s="31"/>
      <c r="G188" s="23"/>
      <c r="H188" s="23"/>
      <c r="J188" s="23"/>
      <c r="K188" s="23"/>
      <c r="L188" s="23"/>
      <c r="M188" s="23"/>
      <c r="AC188" s="160"/>
      <c r="AD188" s="23"/>
      <c r="AE188" s="23"/>
      <c r="AI188" s="23"/>
    </row>
    <row r="189" spans="1:35" s="32" customFormat="1" x14ac:dyDescent="0.25">
      <c r="A189" s="31"/>
      <c r="G189" s="23"/>
      <c r="H189" s="23"/>
      <c r="J189" s="23"/>
      <c r="K189" s="23"/>
      <c r="L189" s="23"/>
      <c r="M189" s="23"/>
      <c r="AC189" s="160"/>
      <c r="AD189" s="23"/>
      <c r="AE189" s="23"/>
      <c r="AI189" s="23"/>
    </row>
    <row r="190" spans="1:35" s="32" customFormat="1" x14ac:dyDescent="0.25">
      <c r="A190" s="31"/>
      <c r="G190" s="23"/>
      <c r="H190" s="23"/>
      <c r="J190" s="23"/>
      <c r="K190" s="23"/>
      <c r="L190" s="23"/>
      <c r="M190" s="23"/>
      <c r="AC190" s="160"/>
      <c r="AD190" s="23"/>
      <c r="AE190" s="23"/>
      <c r="AI190" s="23"/>
    </row>
    <row r="191" spans="1:35" s="32" customFormat="1" x14ac:dyDescent="0.25">
      <c r="A191" s="31"/>
      <c r="G191" s="23"/>
      <c r="H191" s="23"/>
      <c r="J191" s="23"/>
      <c r="K191" s="23"/>
      <c r="L191" s="23"/>
      <c r="M191" s="23"/>
      <c r="AC191" s="160"/>
      <c r="AD191" s="23"/>
      <c r="AE191" s="23"/>
      <c r="AI191" s="23"/>
    </row>
    <row r="192" spans="1:35" s="32" customFormat="1" x14ac:dyDescent="0.25">
      <c r="A192" s="31"/>
      <c r="G192" s="23"/>
      <c r="H192" s="23"/>
      <c r="J192" s="23"/>
      <c r="K192" s="23"/>
      <c r="L192" s="23"/>
      <c r="M192" s="23"/>
      <c r="AC192" s="160"/>
      <c r="AD192" s="23"/>
      <c r="AE192" s="23"/>
      <c r="AI192" s="23"/>
    </row>
    <row r="193" spans="1:35" s="32" customFormat="1" x14ac:dyDescent="0.25">
      <c r="A193" s="31"/>
      <c r="G193" s="23"/>
      <c r="H193" s="23"/>
      <c r="J193" s="23"/>
      <c r="K193" s="23"/>
      <c r="L193" s="23"/>
      <c r="M193" s="23"/>
      <c r="AC193" s="160"/>
      <c r="AD193" s="23"/>
      <c r="AE193" s="23"/>
      <c r="AI193" s="23"/>
    </row>
    <row r="194" spans="1:35" s="32" customFormat="1" x14ac:dyDescent="0.25">
      <c r="A194" s="31"/>
      <c r="G194" s="23"/>
      <c r="H194" s="23"/>
      <c r="J194" s="23"/>
      <c r="K194" s="23"/>
      <c r="L194" s="23"/>
      <c r="M194" s="23"/>
      <c r="AC194" s="160"/>
      <c r="AD194" s="23"/>
      <c r="AE194" s="23"/>
      <c r="AI194" s="23"/>
    </row>
    <row r="195" spans="1:35" s="32" customFormat="1" x14ac:dyDescent="0.25">
      <c r="A195" s="31"/>
      <c r="G195" s="23"/>
      <c r="H195" s="23"/>
      <c r="J195" s="23"/>
      <c r="K195" s="23"/>
      <c r="L195" s="23"/>
      <c r="M195" s="23"/>
      <c r="AC195" s="160"/>
      <c r="AD195" s="23"/>
      <c r="AE195" s="23"/>
      <c r="AI195" s="23"/>
    </row>
    <row r="196" spans="1:35" s="32" customFormat="1" x14ac:dyDescent="0.25">
      <c r="A196" s="31"/>
      <c r="G196" s="23"/>
      <c r="H196" s="23"/>
      <c r="J196" s="23"/>
      <c r="K196" s="23"/>
      <c r="L196" s="23"/>
      <c r="M196" s="23"/>
      <c r="AC196" s="160"/>
      <c r="AD196" s="23"/>
      <c r="AE196" s="23"/>
      <c r="AI196" s="23"/>
    </row>
    <row r="197" spans="1:35" s="32" customFormat="1" x14ac:dyDescent="0.25">
      <c r="A197" s="31"/>
      <c r="G197" s="23"/>
      <c r="H197" s="23"/>
      <c r="J197" s="23"/>
      <c r="K197" s="23"/>
      <c r="L197" s="23"/>
      <c r="M197" s="23"/>
      <c r="AC197" s="160"/>
      <c r="AD197" s="23"/>
      <c r="AE197" s="23"/>
      <c r="AI197" s="23"/>
    </row>
    <row r="198" spans="1:35" s="32" customFormat="1" x14ac:dyDescent="0.25">
      <c r="A198" s="31"/>
      <c r="G198" s="23"/>
      <c r="H198" s="23"/>
      <c r="J198" s="23"/>
      <c r="K198" s="23"/>
      <c r="L198" s="23"/>
      <c r="M198" s="23"/>
      <c r="AC198" s="160"/>
      <c r="AD198" s="23"/>
      <c r="AE198" s="23"/>
      <c r="AI198" s="23"/>
    </row>
    <row r="199" spans="1:35" s="32" customFormat="1" x14ac:dyDescent="0.25">
      <c r="A199" s="31"/>
      <c r="G199" s="23"/>
      <c r="H199" s="23"/>
      <c r="J199" s="23"/>
      <c r="K199" s="23"/>
      <c r="L199" s="23"/>
      <c r="M199" s="23"/>
      <c r="AC199" s="160"/>
      <c r="AD199" s="23"/>
      <c r="AE199" s="23"/>
      <c r="AI199" s="23"/>
    </row>
    <row r="200" spans="1:35" s="32" customFormat="1" x14ac:dyDescent="0.25">
      <c r="A200" s="31"/>
      <c r="G200" s="23"/>
      <c r="H200" s="23"/>
      <c r="J200" s="23"/>
      <c r="K200" s="23"/>
      <c r="L200" s="23"/>
      <c r="M200" s="23"/>
      <c r="AC200" s="160"/>
      <c r="AD200" s="23"/>
      <c r="AE200" s="23"/>
      <c r="AI200" s="23"/>
    </row>
    <row r="201" spans="1:35" s="32" customFormat="1" x14ac:dyDescent="0.25">
      <c r="A201" s="31"/>
      <c r="G201" s="23"/>
      <c r="H201" s="23"/>
      <c r="J201" s="23"/>
      <c r="K201" s="23"/>
      <c r="L201" s="23"/>
      <c r="M201" s="23"/>
      <c r="AC201" s="160"/>
      <c r="AD201" s="23"/>
      <c r="AE201" s="23"/>
      <c r="AI201" s="23"/>
    </row>
    <row r="202" spans="1:35" s="32" customFormat="1" x14ac:dyDescent="0.25">
      <c r="A202" s="31"/>
      <c r="G202" s="23"/>
      <c r="H202" s="23"/>
      <c r="J202" s="23"/>
      <c r="K202" s="23"/>
      <c r="L202" s="23"/>
      <c r="M202" s="23"/>
      <c r="AC202" s="160"/>
      <c r="AD202" s="23"/>
      <c r="AE202" s="23"/>
      <c r="AI202" s="23"/>
    </row>
    <row r="203" spans="1:35" s="32" customFormat="1" x14ac:dyDescent="0.25">
      <c r="A203" s="31"/>
      <c r="G203" s="23"/>
      <c r="H203" s="23"/>
      <c r="J203" s="23"/>
      <c r="K203" s="23"/>
      <c r="L203" s="23"/>
      <c r="M203" s="23"/>
      <c r="AC203" s="160"/>
      <c r="AD203" s="23"/>
      <c r="AE203" s="23"/>
      <c r="AI203" s="23"/>
    </row>
    <row r="204" spans="1:35" s="32" customFormat="1" x14ac:dyDescent="0.25">
      <c r="A204" s="31"/>
      <c r="G204" s="23"/>
      <c r="H204" s="23"/>
      <c r="J204" s="23"/>
      <c r="K204" s="23"/>
      <c r="L204" s="23"/>
      <c r="M204" s="23"/>
      <c r="AC204" s="160"/>
      <c r="AD204" s="23"/>
      <c r="AE204" s="23"/>
      <c r="AI204" s="23"/>
    </row>
    <row r="205" spans="1:35" s="32" customFormat="1" x14ac:dyDescent="0.25">
      <c r="A205" s="31"/>
      <c r="G205" s="23"/>
      <c r="H205" s="23"/>
      <c r="J205" s="23"/>
      <c r="K205" s="23"/>
      <c r="L205" s="23"/>
      <c r="M205" s="23"/>
      <c r="AC205" s="160"/>
      <c r="AD205" s="23"/>
      <c r="AE205" s="23"/>
      <c r="AI205" s="23"/>
    </row>
    <row r="206" spans="1:35" s="32" customFormat="1" x14ac:dyDescent="0.25">
      <c r="A206" s="31"/>
      <c r="G206" s="23"/>
      <c r="H206" s="23"/>
      <c r="J206" s="23"/>
      <c r="K206" s="23"/>
      <c r="L206" s="23"/>
      <c r="M206" s="23"/>
      <c r="AC206" s="160"/>
      <c r="AD206" s="23"/>
      <c r="AE206" s="23"/>
      <c r="AI206" s="23"/>
    </row>
    <row r="207" spans="1:35" s="32" customFormat="1" x14ac:dyDescent="0.25">
      <c r="A207" s="31"/>
      <c r="G207" s="23"/>
      <c r="H207" s="23"/>
      <c r="J207" s="23"/>
      <c r="K207" s="23"/>
      <c r="L207" s="23"/>
      <c r="M207" s="23"/>
      <c r="AC207" s="160"/>
      <c r="AD207" s="23"/>
      <c r="AE207" s="23"/>
      <c r="AI207" s="23"/>
    </row>
    <row r="208" spans="1:35" s="32" customFormat="1" x14ac:dyDescent="0.25">
      <c r="A208" s="31"/>
      <c r="G208" s="23"/>
      <c r="H208" s="23"/>
      <c r="J208" s="23"/>
      <c r="K208" s="23"/>
      <c r="L208" s="23"/>
      <c r="M208" s="23"/>
      <c r="AC208" s="160"/>
      <c r="AD208" s="23"/>
      <c r="AE208" s="23"/>
      <c r="AI208" s="23"/>
    </row>
    <row r="209" spans="1:35" s="32" customFormat="1" x14ac:dyDescent="0.25">
      <c r="A209" s="31"/>
      <c r="G209" s="23"/>
      <c r="H209" s="23"/>
      <c r="J209" s="23"/>
      <c r="K209" s="23"/>
      <c r="L209" s="23"/>
      <c r="M209" s="23"/>
      <c r="AC209" s="160"/>
      <c r="AD209" s="23"/>
      <c r="AE209" s="23"/>
      <c r="AI209" s="23"/>
    </row>
    <row r="210" spans="1:35" s="32" customFormat="1" x14ac:dyDescent="0.25">
      <c r="A210" s="31"/>
      <c r="G210" s="23"/>
      <c r="H210" s="23"/>
      <c r="J210" s="23"/>
      <c r="K210" s="23"/>
      <c r="L210" s="23"/>
      <c r="M210" s="23"/>
      <c r="AC210" s="160"/>
      <c r="AD210" s="23"/>
      <c r="AE210" s="23"/>
      <c r="AI210" s="23"/>
    </row>
    <row r="211" spans="1:35" s="32" customFormat="1" x14ac:dyDescent="0.25">
      <c r="A211" s="31"/>
      <c r="G211" s="23"/>
      <c r="H211" s="23"/>
      <c r="J211" s="23"/>
      <c r="K211" s="23"/>
      <c r="L211" s="23"/>
      <c r="M211" s="23"/>
      <c r="AC211" s="160"/>
      <c r="AD211" s="23"/>
      <c r="AE211" s="23"/>
      <c r="AI211" s="23"/>
    </row>
    <row r="212" spans="1:35" s="32" customFormat="1" x14ac:dyDescent="0.25">
      <c r="A212" s="31"/>
      <c r="G212" s="23"/>
      <c r="H212" s="23"/>
      <c r="J212" s="23"/>
      <c r="K212" s="23"/>
      <c r="L212" s="23"/>
      <c r="M212" s="23"/>
      <c r="AC212" s="160"/>
      <c r="AD212" s="23"/>
      <c r="AE212" s="23"/>
      <c r="AI212" s="23"/>
    </row>
    <row r="213" spans="1:35" s="32" customFormat="1" x14ac:dyDescent="0.25">
      <c r="A213" s="31"/>
      <c r="G213" s="23"/>
      <c r="H213" s="23"/>
      <c r="J213" s="23"/>
      <c r="K213" s="23"/>
      <c r="L213" s="23"/>
      <c r="M213" s="23"/>
      <c r="AC213" s="160"/>
      <c r="AD213" s="23"/>
      <c r="AE213" s="23"/>
      <c r="AI213" s="23"/>
    </row>
    <row r="214" spans="1:35" s="32" customFormat="1" x14ac:dyDescent="0.25">
      <c r="A214" s="31"/>
      <c r="G214" s="23"/>
      <c r="H214" s="23"/>
      <c r="J214" s="23"/>
      <c r="K214" s="23"/>
      <c r="L214" s="23"/>
      <c r="M214" s="23"/>
      <c r="AC214" s="160"/>
      <c r="AD214" s="23"/>
      <c r="AE214" s="23"/>
      <c r="AI214" s="23"/>
    </row>
    <row r="215" spans="1:35" s="32" customFormat="1" x14ac:dyDescent="0.25">
      <c r="A215" s="31"/>
      <c r="G215" s="23"/>
      <c r="H215" s="23"/>
      <c r="J215" s="23"/>
      <c r="K215" s="23"/>
      <c r="L215" s="23"/>
      <c r="M215" s="23"/>
      <c r="AC215" s="160"/>
      <c r="AD215" s="23"/>
      <c r="AE215" s="23"/>
      <c r="AI215" s="23"/>
    </row>
    <row r="216" spans="1:35" s="32" customFormat="1" x14ac:dyDescent="0.25">
      <c r="A216" s="31"/>
      <c r="G216" s="23"/>
      <c r="H216" s="23"/>
      <c r="J216" s="23"/>
      <c r="K216" s="23"/>
      <c r="L216" s="23"/>
      <c r="M216" s="23"/>
      <c r="AC216" s="160"/>
      <c r="AD216" s="23"/>
      <c r="AE216" s="23"/>
      <c r="AI216" s="23"/>
    </row>
    <row r="217" spans="1:35" s="32" customFormat="1" x14ac:dyDescent="0.25">
      <c r="A217" s="31"/>
      <c r="G217" s="23"/>
      <c r="H217" s="23"/>
      <c r="J217" s="23"/>
      <c r="K217" s="23"/>
      <c r="L217" s="23"/>
      <c r="M217" s="23"/>
      <c r="AC217" s="160"/>
      <c r="AD217" s="23"/>
      <c r="AE217" s="23"/>
      <c r="AI217" s="23"/>
    </row>
    <row r="218" spans="1:35" s="32" customFormat="1" x14ac:dyDescent="0.25">
      <c r="A218" s="31"/>
      <c r="G218" s="23"/>
      <c r="H218" s="23"/>
      <c r="J218" s="23"/>
      <c r="K218" s="23"/>
      <c r="L218" s="23"/>
      <c r="M218" s="23"/>
      <c r="AC218" s="160"/>
      <c r="AD218" s="23"/>
      <c r="AE218" s="23"/>
      <c r="AI218" s="23"/>
    </row>
    <row r="219" spans="1:35" s="32" customFormat="1" x14ac:dyDescent="0.25">
      <c r="A219" s="31"/>
      <c r="G219" s="23"/>
      <c r="H219" s="23"/>
      <c r="J219" s="23"/>
      <c r="K219" s="23"/>
      <c r="L219" s="23"/>
      <c r="M219" s="23"/>
      <c r="AC219" s="160"/>
      <c r="AD219" s="23"/>
      <c r="AE219" s="23"/>
      <c r="AI219" s="23"/>
    </row>
    <row r="220" spans="1:35" s="32" customFormat="1" x14ac:dyDescent="0.25">
      <c r="A220" s="31"/>
      <c r="G220" s="23"/>
      <c r="H220" s="23"/>
      <c r="J220" s="23"/>
      <c r="K220" s="23"/>
      <c r="L220" s="23"/>
      <c r="M220" s="23"/>
      <c r="AC220" s="160"/>
      <c r="AD220" s="23"/>
      <c r="AE220" s="23"/>
      <c r="AI220" s="23"/>
    </row>
    <row r="221" spans="1:35" s="32" customFormat="1" x14ac:dyDescent="0.25">
      <c r="A221" s="31"/>
      <c r="G221" s="23"/>
      <c r="H221" s="23"/>
      <c r="J221" s="23"/>
      <c r="K221" s="23"/>
      <c r="L221" s="23"/>
      <c r="M221" s="23"/>
      <c r="AC221" s="160"/>
      <c r="AD221" s="23"/>
      <c r="AE221" s="23"/>
      <c r="AI221" s="23"/>
    </row>
    <row r="222" spans="1:35" s="32" customFormat="1" x14ac:dyDescent="0.25">
      <c r="A222" s="31"/>
      <c r="G222" s="23"/>
      <c r="H222" s="23"/>
      <c r="J222" s="23"/>
      <c r="K222" s="23"/>
      <c r="L222" s="23"/>
      <c r="M222" s="23"/>
      <c r="AC222" s="160"/>
      <c r="AD222" s="23"/>
      <c r="AE222" s="23"/>
      <c r="AI222" s="23"/>
    </row>
    <row r="223" spans="1:35" s="32" customFormat="1" x14ac:dyDescent="0.25">
      <c r="A223" s="31"/>
      <c r="G223" s="23"/>
      <c r="H223" s="23"/>
      <c r="J223" s="23"/>
      <c r="K223" s="23"/>
      <c r="L223" s="23"/>
      <c r="M223" s="23"/>
      <c r="AC223" s="160"/>
      <c r="AD223" s="23"/>
      <c r="AE223" s="23"/>
      <c r="AI223" s="23"/>
    </row>
    <row r="224" spans="1:35" s="32" customFormat="1" x14ac:dyDescent="0.25">
      <c r="A224" s="31"/>
      <c r="G224" s="23"/>
      <c r="H224" s="23"/>
      <c r="J224" s="23"/>
      <c r="K224" s="23"/>
      <c r="L224" s="23"/>
      <c r="M224" s="23"/>
      <c r="AC224" s="160"/>
      <c r="AD224" s="23"/>
      <c r="AE224" s="23"/>
      <c r="AI224" s="23"/>
    </row>
    <row r="225" spans="1:35" s="32" customFormat="1" x14ac:dyDescent="0.25">
      <c r="A225" s="31"/>
      <c r="G225" s="23"/>
      <c r="H225" s="23"/>
      <c r="J225" s="23"/>
      <c r="K225" s="23"/>
      <c r="L225" s="23"/>
      <c r="M225" s="23"/>
      <c r="AC225" s="160"/>
      <c r="AD225" s="23"/>
      <c r="AE225" s="23"/>
      <c r="AI225" s="23"/>
    </row>
    <row r="226" spans="1:35" s="32" customFormat="1" x14ac:dyDescent="0.25">
      <c r="A226" s="31"/>
      <c r="G226" s="23"/>
      <c r="H226" s="23"/>
      <c r="J226" s="23"/>
      <c r="K226" s="23"/>
      <c r="L226" s="23"/>
      <c r="M226" s="23"/>
      <c r="AC226" s="160"/>
      <c r="AD226" s="23"/>
      <c r="AE226" s="23"/>
      <c r="AI226" s="23"/>
    </row>
    <row r="227" spans="1:35" s="32" customFormat="1" x14ac:dyDescent="0.25">
      <c r="A227" s="31"/>
      <c r="G227" s="23"/>
      <c r="H227" s="23"/>
      <c r="J227" s="23"/>
      <c r="K227" s="23"/>
      <c r="L227" s="23"/>
      <c r="M227" s="23"/>
      <c r="AC227" s="160"/>
      <c r="AD227" s="23"/>
      <c r="AE227" s="23"/>
      <c r="AI227" s="23"/>
    </row>
    <row r="228" spans="1:35" s="32" customFormat="1" x14ac:dyDescent="0.25">
      <c r="A228" s="31"/>
      <c r="G228" s="23"/>
      <c r="H228" s="23"/>
      <c r="J228" s="23"/>
      <c r="K228" s="23"/>
      <c r="L228" s="23"/>
      <c r="M228" s="23"/>
      <c r="AC228" s="160"/>
      <c r="AD228" s="23"/>
      <c r="AE228" s="23"/>
      <c r="AI228" s="23"/>
    </row>
    <row r="229" spans="1:35" s="32" customFormat="1" x14ac:dyDescent="0.25">
      <c r="A229" s="31"/>
      <c r="G229" s="23"/>
      <c r="H229" s="23"/>
      <c r="J229" s="23"/>
      <c r="K229" s="23"/>
      <c r="L229" s="23"/>
      <c r="M229" s="23"/>
      <c r="AC229" s="160"/>
      <c r="AD229" s="23"/>
      <c r="AE229" s="23"/>
      <c r="AI229" s="23"/>
    </row>
    <row r="230" spans="1:35" s="32" customFormat="1" x14ac:dyDescent="0.25">
      <c r="A230" s="31"/>
      <c r="G230" s="23"/>
      <c r="H230" s="23"/>
      <c r="J230" s="23"/>
      <c r="K230" s="23"/>
      <c r="L230" s="23"/>
      <c r="M230" s="23"/>
      <c r="AC230" s="160"/>
      <c r="AD230" s="23"/>
      <c r="AE230" s="23"/>
      <c r="AI230" s="23"/>
    </row>
    <row r="231" spans="1:35" s="32" customFormat="1" x14ac:dyDescent="0.25">
      <c r="A231" s="31"/>
      <c r="G231" s="23"/>
      <c r="H231" s="23"/>
      <c r="J231" s="23"/>
      <c r="K231" s="23"/>
      <c r="L231" s="23"/>
      <c r="M231" s="23"/>
      <c r="AC231" s="160"/>
      <c r="AD231" s="23"/>
      <c r="AE231" s="23"/>
      <c r="AI231" s="23"/>
    </row>
    <row r="232" spans="1:35" s="32" customFormat="1" x14ac:dyDescent="0.25">
      <c r="A232" s="31"/>
      <c r="G232" s="23"/>
      <c r="H232" s="23"/>
      <c r="J232" s="23"/>
      <c r="K232" s="23"/>
      <c r="L232" s="23"/>
      <c r="M232" s="23"/>
      <c r="AC232" s="160"/>
      <c r="AD232" s="23"/>
      <c r="AE232" s="23"/>
      <c r="AI232" s="23"/>
    </row>
    <row r="233" spans="1:35" s="32" customFormat="1" x14ac:dyDescent="0.25">
      <c r="A233" s="31"/>
      <c r="G233" s="23"/>
      <c r="H233" s="23"/>
      <c r="J233" s="23"/>
      <c r="K233" s="23"/>
      <c r="L233" s="23"/>
      <c r="M233" s="23"/>
      <c r="AC233" s="160"/>
      <c r="AD233" s="23"/>
      <c r="AE233" s="23"/>
      <c r="AI233" s="23"/>
    </row>
    <row r="234" spans="1:35" s="32" customFormat="1" x14ac:dyDescent="0.25">
      <c r="A234" s="31"/>
      <c r="G234" s="23"/>
      <c r="H234" s="23"/>
      <c r="J234" s="23"/>
      <c r="K234" s="23"/>
      <c r="L234" s="23"/>
      <c r="M234" s="23"/>
      <c r="AC234" s="160"/>
      <c r="AD234" s="23"/>
      <c r="AE234" s="23"/>
      <c r="AI234" s="23"/>
    </row>
    <row r="235" spans="1:35" s="32" customFormat="1" x14ac:dyDescent="0.25">
      <c r="A235" s="31"/>
      <c r="G235" s="23"/>
      <c r="H235" s="23"/>
      <c r="J235" s="23"/>
      <c r="K235" s="23"/>
      <c r="L235" s="23"/>
      <c r="M235" s="23"/>
      <c r="AC235" s="160"/>
      <c r="AD235" s="23"/>
      <c r="AE235" s="23"/>
      <c r="AI235" s="23"/>
    </row>
    <row r="236" spans="1:35" s="32" customFormat="1" x14ac:dyDescent="0.25">
      <c r="A236" s="31"/>
      <c r="G236" s="23"/>
      <c r="H236" s="23"/>
      <c r="J236" s="23"/>
      <c r="K236" s="23"/>
      <c r="L236" s="23"/>
      <c r="M236" s="23"/>
      <c r="AC236" s="160"/>
      <c r="AD236" s="23"/>
      <c r="AE236" s="23"/>
      <c r="AI236" s="23"/>
    </row>
    <row r="237" spans="1:35" s="32" customFormat="1" x14ac:dyDescent="0.25">
      <c r="A237" s="31"/>
      <c r="G237" s="23"/>
      <c r="H237" s="23"/>
      <c r="J237" s="23"/>
      <c r="K237" s="23"/>
      <c r="L237" s="23"/>
      <c r="M237" s="23"/>
      <c r="AC237" s="160"/>
      <c r="AD237" s="23"/>
      <c r="AE237" s="23"/>
      <c r="AI237" s="23"/>
    </row>
    <row r="238" spans="1:35" s="32" customFormat="1" x14ac:dyDescent="0.25">
      <c r="A238" s="31"/>
      <c r="G238" s="23"/>
      <c r="H238" s="23"/>
      <c r="J238" s="23"/>
      <c r="K238" s="23"/>
      <c r="L238" s="23"/>
      <c r="M238" s="23"/>
      <c r="AC238" s="160"/>
      <c r="AD238" s="23"/>
      <c r="AE238" s="23"/>
      <c r="AI238" s="23"/>
    </row>
    <row r="239" spans="1:35" s="32" customFormat="1" x14ac:dyDescent="0.25">
      <c r="A239" s="31"/>
      <c r="G239" s="23"/>
      <c r="H239" s="23"/>
      <c r="J239" s="23"/>
      <c r="K239" s="23"/>
      <c r="L239" s="23"/>
      <c r="M239" s="23"/>
      <c r="AC239" s="160"/>
      <c r="AD239" s="23"/>
      <c r="AE239" s="23"/>
      <c r="AI239" s="23"/>
    </row>
    <row r="240" spans="1:35" s="32" customFormat="1" x14ac:dyDescent="0.25">
      <c r="A240" s="31"/>
      <c r="G240" s="23"/>
      <c r="H240" s="23"/>
      <c r="J240" s="23"/>
      <c r="K240" s="23"/>
      <c r="L240" s="23"/>
      <c r="M240" s="23"/>
      <c r="AC240" s="160"/>
      <c r="AD240" s="23"/>
      <c r="AE240" s="23"/>
      <c r="AI240" s="23"/>
    </row>
    <row r="241" spans="1:35" s="32" customFormat="1" x14ac:dyDescent="0.25">
      <c r="A241" s="31"/>
      <c r="G241" s="23"/>
      <c r="H241" s="23"/>
      <c r="J241" s="23"/>
      <c r="K241" s="23"/>
      <c r="L241" s="23"/>
      <c r="M241" s="23"/>
      <c r="AC241" s="160"/>
      <c r="AD241" s="23"/>
      <c r="AE241" s="23"/>
      <c r="AI241" s="23"/>
    </row>
    <row r="242" spans="1:35" s="32" customFormat="1" x14ac:dyDescent="0.25">
      <c r="A242" s="31"/>
      <c r="G242" s="23"/>
      <c r="H242" s="23"/>
      <c r="J242" s="23"/>
      <c r="K242" s="23"/>
      <c r="L242" s="23"/>
      <c r="M242" s="23"/>
      <c r="AC242" s="160"/>
      <c r="AD242" s="23"/>
      <c r="AE242" s="23"/>
      <c r="AI242" s="23"/>
    </row>
    <row r="243" spans="1:35" s="32" customFormat="1" x14ac:dyDescent="0.25">
      <c r="A243" s="31"/>
      <c r="G243" s="23"/>
      <c r="H243" s="23"/>
      <c r="J243" s="23"/>
      <c r="K243" s="23"/>
      <c r="L243" s="23"/>
      <c r="M243" s="23"/>
      <c r="AC243" s="160"/>
      <c r="AD243" s="23"/>
      <c r="AE243" s="23"/>
      <c r="AI243" s="23"/>
    </row>
    <row r="244" spans="1:35" s="32" customFormat="1" x14ac:dyDescent="0.25">
      <c r="A244" s="31"/>
      <c r="G244" s="23"/>
      <c r="H244" s="23"/>
      <c r="J244" s="23"/>
      <c r="K244" s="23"/>
      <c r="L244" s="23"/>
      <c r="M244" s="23"/>
      <c r="AC244" s="160"/>
      <c r="AD244" s="23"/>
      <c r="AE244" s="23"/>
      <c r="AI244" s="23"/>
    </row>
    <row r="245" spans="1:35" s="32" customFormat="1" x14ac:dyDescent="0.25">
      <c r="A245" s="31"/>
      <c r="G245" s="23"/>
      <c r="H245" s="23"/>
      <c r="J245" s="23"/>
      <c r="K245" s="23"/>
      <c r="L245" s="23"/>
      <c r="M245" s="23"/>
      <c r="AC245" s="160"/>
      <c r="AD245" s="23"/>
      <c r="AE245" s="23"/>
      <c r="AI245" s="23"/>
    </row>
    <row r="246" spans="1:35" s="32" customFormat="1" x14ac:dyDescent="0.25">
      <c r="A246" s="31"/>
      <c r="G246" s="23"/>
      <c r="H246" s="23"/>
      <c r="J246" s="23"/>
      <c r="K246" s="23"/>
      <c r="L246" s="23"/>
      <c r="M246" s="23"/>
      <c r="AC246" s="160"/>
      <c r="AD246" s="23"/>
      <c r="AE246" s="23"/>
      <c r="AI246" s="23"/>
    </row>
    <row r="247" spans="1:35" s="32" customFormat="1" x14ac:dyDescent="0.25">
      <c r="A247" s="31"/>
      <c r="G247" s="23"/>
      <c r="H247" s="23"/>
      <c r="J247" s="23"/>
      <c r="K247" s="23"/>
      <c r="L247" s="23"/>
      <c r="M247" s="23"/>
      <c r="AC247" s="160"/>
      <c r="AD247" s="23"/>
      <c r="AE247" s="23"/>
      <c r="AI247" s="23"/>
    </row>
    <row r="248" spans="1:35" s="32" customFormat="1" x14ac:dyDescent="0.25">
      <c r="A248" s="31"/>
      <c r="G248" s="23"/>
      <c r="H248" s="23"/>
      <c r="J248" s="23"/>
      <c r="K248" s="23"/>
      <c r="L248" s="23"/>
      <c r="M248" s="23"/>
      <c r="AC248" s="160"/>
      <c r="AD248" s="23"/>
      <c r="AE248" s="23"/>
      <c r="AI248" s="23"/>
    </row>
    <row r="249" spans="1:35" s="32" customFormat="1" x14ac:dyDescent="0.25">
      <c r="A249" s="31"/>
      <c r="G249" s="23"/>
      <c r="H249" s="23"/>
      <c r="J249" s="23"/>
      <c r="K249" s="23"/>
      <c r="L249" s="23"/>
      <c r="M249" s="23"/>
      <c r="AC249" s="160"/>
      <c r="AD249" s="23"/>
      <c r="AE249" s="23"/>
      <c r="AI249" s="23"/>
    </row>
    <row r="250" spans="1:35" s="32" customFormat="1" x14ac:dyDescent="0.25">
      <c r="A250" s="31"/>
      <c r="G250" s="23"/>
      <c r="H250" s="23"/>
      <c r="J250" s="23"/>
      <c r="K250" s="23"/>
      <c r="L250" s="23"/>
      <c r="M250" s="23"/>
      <c r="AC250" s="160"/>
      <c r="AD250" s="23"/>
      <c r="AE250" s="23"/>
      <c r="AI250" s="23"/>
    </row>
    <row r="251" spans="1:35" s="32" customFormat="1" x14ac:dyDescent="0.25">
      <c r="A251" s="31"/>
      <c r="G251" s="23"/>
      <c r="H251" s="23"/>
      <c r="J251" s="23"/>
      <c r="K251" s="23"/>
      <c r="L251" s="23"/>
      <c r="M251" s="23"/>
      <c r="AC251" s="160"/>
      <c r="AD251" s="23"/>
      <c r="AE251" s="23"/>
      <c r="AI251" s="23"/>
    </row>
    <row r="252" spans="1:35" s="32" customFormat="1" x14ac:dyDescent="0.25">
      <c r="A252" s="31"/>
      <c r="G252" s="23"/>
      <c r="H252" s="23"/>
      <c r="J252" s="23"/>
      <c r="K252" s="23"/>
      <c r="L252" s="23"/>
      <c r="M252" s="23"/>
      <c r="AC252" s="160"/>
      <c r="AD252" s="23"/>
      <c r="AE252" s="23"/>
      <c r="AI252" s="23"/>
    </row>
    <row r="253" spans="1:35" s="32" customFormat="1" x14ac:dyDescent="0.25">
      <c r="A253" s="31"/>
      <c r="G253" s="23"/>
      <c r="H253" s="23"/>
      <c r="J253" s="23"/>
      <c r="K253" s="23"/>
      <c r="L253" s="23"/>
      <c r="M253" s="23"/>
      <c r="AC253" s="160"/>
      <c r="AD253" s="23"/>
      <c r="AE253" s="23"/>
      <c r="AI253" s="23"/>
    </row>
    <row r="254" spans="1:35" s="32" customFormat="1" x14ac:dyDescent="0.25">
      <c r="A254" s="31"/>
      <c r="G254" s="23"/>
      <c r="H254" s="23"/>
      <c r="J254" s="23"/>
      <c r="K254" s="23"/>
      <c r="L254" s="23"/>
      <c r="M254" s="23"/>
      <c r="AC254" s="160"/>
      <c r="AD254" s="23"/>
      <c r="AE254" s="23"/>
      <c r="AI254" s="23"/>
    </row>
    <row r="255" spans="1:35" s="32" customFormat="1" x14ac:dyDescent="0.25">
      <c r="A255" s="31"/>
      <c r="G255" s="23"/>
      <c r="H255" s="23"/>
      <c r="J255" s="23"/>
      <c r="K255" s="23"/>
      <c r="L255" s="23"/>
      <c r="M255" s="23"/>
      <c r="AC255" s="160"/>
      <c r="AD255" s="23"/>
      <c r="AE255" s="23"/>
      <c r="AI255" s="23"/>
    </row>
    <row r="256" spans="1:35" s="32" customFormat="1" x14ac:dyDescent="0.25">
      <c r="A256" s="31"/>
      <c r="G256" s="23"/>
      <c r="H256" s="23"/>
      <c r="J256" s="23"/>
      <c r="K256" s="23"/>
      <c r="L256" s="23"/>
      <c r="M256" s="23"/>
      <c r="AC256" s="160"/>
      <c r="AD256" s="23"/>
      <c r="AE256" s="23"/>
      <c r="AI256" s="23"/>
    </row>
    <row r="257" spans="1:35" s="32" customFormat="1" x14ac:dyDescent="0.25">
      <c r="A257" s="31"/>
      <c r="G257" s="23"/>
      <c r="H257" s="23"/>
      <c r="J257" s="23"/>
      <c r="K257" s="23"/>
      <c r="L257" s="23"/>
      <c r="M257" s="23"/>
      <c r="AC257" s="160"/>
      <c r="AD257" s="23"/>
      <c r="AE257" s="23"/>
      <c r="AI257" s="23"/>
    </row>
    <row r="258" spans="1:35" s="32" customFormat="1" x14ac:dyDescent="0.25">
      <c r="A258" s="31"/>
      <c r="G258" s="23"/>
      <c r="H258" s="23"/>
      <c r="J258" s="23"/>
      <c r="K258" s="23"/>
      <c r="L258" s="23"/>
      <c r="M258" s="23"/>
      <c r="AC258" s="160"/>
      <c r="AD258" s="23"/>
      <c r="AE258" s="23"/>
      <c r="AI258" s="23"/>
    </row>
    <row r="259" spans="1:35" s="32" customFormat="1" x14ac:dyDescent="0.25">
      <c r="A259" s="31"/>
      <c r="G259" s="23"/>
      <c r="H259" s="23"/>
      <c r="J259" s="23"/>
      <c r="K259" s="23"/>
      <c r="L259" s="23"/>
      <c r="M259" s="23"/>
      <c r="AC259" s="160"/>
      <c r="AD259" s="23"/>
      <c r="AE259" s="23"/>
      <c r="AI259" s="23"/>
    </row>
    <row r="260" spans="1:35" s="32" customFormat="1" x14ac:dyDescent="0.25">
      <c r="A260" s="31"/>
      <c r="G260" s="23"/>
      <c r="H260" s="23"/>
      <c r="J260" s="23"/>
      <c r="K260" s="23"/>
      <c r="L260" s="23"/>
      <c r="M260" s="23"/>
      <c r="AC260" s="160"/>
      <c r="AD260" s="23"/>
      <c r="AE260" s="23"/>
      <c r="AI260" s="23"/>
    </row>
    <row r="261" spans="1:35" s="32" customFormat="1" x14ac:dyDescent="0.25">
      <c r="A261" s="31"/>
      <c r="G261" s="23"/>
      <c r="H261" s="23"/>
      <c r="J261" s="23"/>
      <c r="K261" s="23"/>
      <c r="L261" s="23"/>
      <c r="M261" s="23"/>
      <c r="AC261" s="160"/>
      <c r="AD261" s="23"/>
      <c r="AE261" s="23"/>
      <c r="AI261" s="23"/>
    </row>
    <row r="262" spans="1:35" s="32" customFormat="1" x14ac:dyDescent="0.25">
      <c r="A262" s="31"/>
      <c r="G262" s="23"/>
      <c r="H262" s="23"/>
      <c r="J262" s="23"/>
      <c r="K262" s="23"/>
      <c r="L262" s="23"/>
      <c r="M262" s="23"/>
      <c r="AC262" s="160"/>
      <c r="AD262" s="23"/>
      <c r="AE262" s="23"/>
      <c r="AI262" s="23"/>
    </row>
    <row r="263" spans="1:35" s="32" customFormat="1" x14ac:dyDescent="0.25">
      <c r="A263" s="31"/>
      <c r="G263" s="23"/>
      <c r="H263" s="23"/>
      <c r="J263" s="23"/>
      <c r="K263" s="23"/>
      <c r="L263" s="23"/>
      <c r="M263" s="23"/>
      <c r="AC263" s="160"/>
      <c r="AD263" s="23"/>
      <c r="AE263" s="23"/>
      <c r="AI263" s="23"/>
    </row>
    <row r="264" spans="1:35" s="32" customFormat="1" x14ac:dyDescent="0.25">
      <c r="A264" s="31"/>
      <c r="G264" s="23"/>
      <c r="H264" s="23"/>
      <c r="J264" s="23"/>
      <c r="K264" s="23"/>
      <c r="L264" s="23"/>
      <c r="M264" s="23"/>
      <c r="AC264" s="160"/>
      <c r="AD264" s="23"/>
      <c r="AE264" s="23"/>
      <c r="AI264" s="23"/>
    </row>
    <row r="265" spans="1:35" s="32" customFormat="1" x14ac:dyDescent="0.25">
      <c r="A265" s="31"/>
      <c r="G265" s="23"/>
      <c r="H265" s="23"/>
      <c r="J265" s="23"/>
      <c r="K265" s="23"/>
      <c r="L265" s="23"/>
      <c r="M265" s="23"/>
      <c r="AC265" s="160"/>
      <c r="AD265" s="23"/>
      <c r="AE265" s="23"/>
      <c r="AI265" s="23"/>
    </row>
    <row r="266" spans="1:35" s="32" customFormat="1" x14ac:dyDescent="0.25">
      <c r="A266" s="31"/>
      <c r="G266" s="23"/>
      <c r="H266" s="23"/>
      <c r="J266" s="23"/>
      <c r="K266" s="23"/>
      <c r="L266" s="23"/>
      <c r="M266" s="23"/>
      <c r="AC266" s="160"/>
      <c r="AD266" s="23"/>
      <c r="AE266" s="23"/>
      <c r="AI266" s="23"/>
    </row>
    <row r="267" spans="1:35" s="32" customFormat="1" x14ac:dyDescent="0.25">
      <c r="A267" s="31"/>
      <c r="G267" s="23"/>
      <c r="H267" s="23"/>
      <c r="J267" s="23"/>
      <c r="K267" s="23"/>
      <c r="L267" s="23"/>
      <c r="M267" s="23"/>
      <c r="AC267" s="160"/>
      <c r="AD267" s="23"/>
      <c r="AE267" s="23"/>
      <c r="AI267" s="23"/>
    </row>
    <row r="268" spans="1:35" s="32" customFormat="1" x14ac:dyDescent="0.25">
      <c r="A268" s="31"/>
      <c r="G268" s="23"/>
      <c r="H268" s="23"/>
      <c r="J268" s="23"/>
      <c r="K268" s="23"/>
      <c r="L268" s="23"/>
      <c r="M268" s="23"/>
      <c r="AC268" s="160"/>
      <c r="AD268" s="23"/>
      <c r="AE268" s="23"/>
      <c r="AI268" s="23"/>
    </row>
    <row r="269" spans="1:35" s="32" customFormat="1" x14ac:dyDescent="0.25">
      <c r="A269" s="31"/>
      <c r="G269" s="23"/>
      <c r="H269" s="23"/>
      <c r="J269" s="23"/>
      <c r="K269" s="23"/>
      <c r="L269" s="23"/>
      <c r="M269" s="23"/>
      <c r="AC269" s="160"/>
      <c r="AD269" s="23"/>
      <c r="AE269" s="23"/>
      <c r="AI269" s="23"/>
    </row>
    <row r="270" spans="1:35" s="32" customFormat="1" x14ac:dyDescent="0.25">
      <c r="A270" s="31"/>
      <c r="G270" s="23"/>
      <c r="H270" s="23"/>
      <c r="J270" s="23"/>
      <c r="K270" s="23"/>
      <c r="L270" s="23"/>
      <c r="M270" s="23"/>
      <c r="AC270" s="160"/>
      <c r="AD270" s="23"/>
      <c r="AE270" s="23"/>
      <c r="AI270" s="23"/>
    </row>
    <row r="271" spans="1:35" s="32" customFormat="1" x14ac:dyDescent="0.25">
      <c r="A271" s="31"/>
      <c r="G271" s="23"/>
      <c r="H271" s="23"/>
      <c r="J271" s="23"/>
      <c r="K271" s="23"/>
      <c r="L271" s="23"/>
      <c r="M271" s="23"/>
      <c r="AC271" s="160"/>
      <c r="AD271" s="23"/>
      <c r="AE271" s="23"/>
      <c r="AI271" s="23"/>
    </row>
    <row r="272" spans="1:35" s="32" customFormat="1" x14ac:dyDescent="0.25">
      <c r="A272" s="31"/>
      <c r="G272" s="23"/>
      <c r="H272" s="23"/>
      <c r="J272" s="23"/>
      <c r="K272" s="23"/>
      <c r="L272" s="23"/>
      <c r="M272" s="23"/>
      <c r="AC272" s="160"/>
      <c r="AD272" s="23"/>
      <c r="AE272" s="23"/>
      <c r="AI272" s="23"/>
    </row>
    <row r="273" spans="1:35" s="32" customFormat="1" x14ac:dyDescent="0.25">
      <c r="A273" s="31"/>
      <c r="G273" s="23"/>
      <c r="H273" s="23"/>
      <c r="J273" s="23"/>
      <c r="K273" s="23"/>
      <c r="L273" s="23"/>
      <c r="M273" s="23"/>
      <c r="AC273" s="160"/>
      <c r="AD273" s="23"/>
      <c r="AE273" s="23"/>
      <c r="AI273" s="23"/>
    </row>
    <row r="274" spans="1:35" s="32" customFormat="1" x14ac:dyDescent="0.25">
      <c r="A274" s="31"/>
      <c r="G274" s="23"/>
      <c r="H274" s="23"/>
      <c r="J274" s="23"/>
      <c r="K274" s="23"/>
      <c r="L274" s="23"/>
      <c r="M274" s="23"/>
      <c r="AC274" s="160"/>
      <c r="AD274" s="23"/>
      <c r="AE274" s="23"/>
      <c r="AI274" s="23"/>
    </row>
    <row r="275" spans="1:35" s="32" customFormat="1" x14ac:dyDescent="0.25">
      <c r="A275" s="31"/>
      <c r="G275" s="23"/>
      <c r="H275" s="23"/>
      <c r="J275" s="23"/>
      <c r="K275" s="23"/>
      <c r="L275" s="23"/>
      <c r="M275" s="23"/>
      <c r="AC275" s="160"/>
      <c r="AD275" s="23"/>
      <c r="AE275" s="23"/>
      <c r="AI275" s="23"/>
    </row>
    <row r="276" spans="1:35" s="32" customFormat="1" x14ac:dyDescent="0.25">
      <c r="A276" s="31"/>
      <c r="G276" s="23"/>
      <c r="H276" s="23"/>
      <c r="J276" s="23"/>
      <c r="K276" s="23"/>
      <c r="L276" s="23"/>
      <c r="M276" s="23"/>
      <c r="AC276" s="160"/>
      <c r="AD276" s="23"/>
      <c r="AE276" s="23"/>
      <c r="AI276" s="23"/>
    </row>
    <row r="277" spans="1:35" s="32" customFormat="1" x14ac:dyDescent="0.25">
      <c r="A277" s="31"/>
      <c r="G277" s="23"/>
      <c r="H277" s="23"/>
      <c r="J277" s="23"/>
      <c r="K277" s="23"/>
      <c r="L277" s="23"/>
      <c r="M277" s="23"/>
      <c r="AC277" s="160"/>
      <c r="AD277" s="23"/>
      <c r="AE277" s="23"/>
      <c r="AI277" s="23"/>
    </row>
    <row r="278" spans="1:35" s="32" customFormat="1" x14ac:dyDescent="0.25">
      <c r="A278" s="31"/>
      <c r="G278" s="23"/>
      <c r="H278" s="23"/>
      <c r="J278" s="23"/>
      <c r="K278" s="23"/>
      <c r="L278" s="23"/>
      <c r="M278" s="23"/>
      <c r="AC278" s="160"/>
      <c r="AD278" s="23"/>
      <c r="AE278" s="23"/>
      <c r="AI278" s="23"/>
    </row>
    <row r="279" spans="1:35" s="32" customFormat="1" x14ac:dyDescent="0.25">
      <c r="A279" s="31"/>
      <c r="G279" s="23"/>
      <c r="H279" s="23"/>
      <c r="J279" s="23"/>
      <c r="K279" s="23"/>
      <c r="L279" s="23"/>
      <c r="M279" s="23"/>
      <c r="AC279" s="160"/>
      <c r="AD279" s="23"/>
      <c r="AE279" s="23"/>
      <c r="AI279" s="23"/>
    </row>
    <row r="280" spans="1:35" s="32" customFormat="1" x14ac:dyDescent="0.25">
      <c r="A280" s="31"/>
      <c r="G280" s="23"/>
      <c r="H280" s="23"/>
      <c r="J280" s="23"/>
      <c r="K280" s="23"/>
      <c r="L280" s="23"/>
      <c r="M280" s="23"/>
      <c r="AC280" s="160"/>
      <c r="AD280" s="23"/>
      <c r="AE280" s="23"/>
      <c r="AI280" s="23"/>
    </row>
    <row r="281" spans="1:35" s="32" customFormat="1" x14ac:dyDescent="0.25">
      <c r="A281" s="31"/>
      <c r="G281" s="23"/>
      <c r="H281" s="23"/>
      <c r="J281" s="23"/>
      <c r="K281" s="23"/>
      <c r="L281" s="23"/>
      <c r="M281" s="23"/>
      <c r="AC281" s="160"/>
      <c r="AD281" s="23"/>
      <c r="AE281" s="23"/>
      <c r="AI281" s="23"/>
    </row>
    <row r="282" spans="1:35" s="32" customFormat="1" x14ac:dyDescent="0.25">
      <c r="A282" s="31"/>
      <c r="G282" s="23"/>
      <c r="H282" s="23"/>
      <c r="J282" s="23"/>
      <c r="K282" s="23"/>
      <c r="L282" s="23"/>
      <c r="M282" s="23"/>
      <c r="AC282" s="160"/>
      <c r="AD282" s="23"/>
      <c r="AE282" s="23"/>
      <c r="AI282" s="23"/>
    </row>
    <row r="283" spans="1:35" s="32" customFormat="1" x14ac:dyDescent="0.25">
      <c r="A283" s="31"/>
      <c r="G283" s="23"/>
      <c r="H283" s="23"/>
      <c r="J283" s="23"/>
      <c r="K283" s="23"/>
      <c r="L283" s="23"/>
      <c r="M283" s="23"/>
      <c r="AC283" s="160"/>
      <c r="AD283" s="23"/>
      <c r="AE283" s="23"/>
      <c r="AI283" s="23"/>
    </row>
    <row r="284" spans="1:35" s="32" customFormat="1" x14ac:dyDescent="0.25">
      <c r="A284" s="31"/>
      <c r="G284" s="23"/>
      <c r="H284" s="23"/>
      <c r="J284" s="23"/>
      <c r="K284" s="23"/>
      <c r="L284" s="23"/>
      <c r="M284" s="23"/>
      <c r="AC284" s="160"/>
      <c r="AD284" s="23"/>
      <c r="AE284" s="23"/>
      <c r="AI284" s="23"/>
    </row>
    <row r="285" spans="1:35" s="32" customFormat="1" x14ac:dyDescent="0.25">
      <c r="A285" s="31"/>
      <c r="G285" s="23"/>
      <c r="H285" s="23"/>
      <c r="J285" s="23"/>
      <c r="K285" s="23"/>
      <c r="L285" s="23"/>
      <c r="M285" s="23"/>
      <c r="AC285" s="160"/>
      <c r="AD285" s="23"/>
      <c r="AE285" s="23"/>
      <c r="AI285" s="23"/>
    </row>
    <row r="286" spans="1:35" s="32" customFormat="1" x14ac:dyDescent="0.25">
      <c r="A286" s="31"/>
      <c r="G286" s="23"/>
      <c r="H286" s="23"/>
      <c r="J286" s="23"/>
      <c r="K286" s="23"/>
      <c r="L286" s="23"/>
      <c r="M286" s="23"/>
      <c r="AC286" s="160"/>
      <c r="AD286" s="23"/>
      <c r="AE286" s="23"/>
      <c r="AI286" s="23"/>
    </row>
    <row r="287" spans="1:35" s="32" customFormat="1" x14ac:dyDescent="0.25">
      <c r="A287" s="31"/>
      <c r="G287" s="23"/>
      <c r="H287" s="23"/>
      <c r="J287" s="23"/>
      <c r="K287" s="23"/>
      <c r="L287" s="23"/>
      <c r="M287" s="23"/>
      <c r="AC287" s="160"/>
      <c r="AD287" s="23"/>
      <c r="AE287" s="23"/>
      <c r="AI287" s="23"/>
    </row>
    <row r="288" spans="1:35" s="32" customFormat="1" x14ac:dyDescent="0.25">
      <c r="A288" s="31"/>
      <c r="G288" s="23"/>
      <c r="H288" s="23"/>
      <c r="J288" s="23"/>
      <c r="K288" s="23"/>
      <c r="L288" s="23"/>
      <c r="M288" s="23"/>
      <c r="AC288" s="160"/>
      <c r="AD288" s="23"/>
      <c r="AE288" s="23"/>
      <c r="AI288" s="23"/>
    </row>
    <row r="289" spans="1:35" s="32" customFormat="1" x14ac:dyDescent="0.25">
      <c r="A289" s="31"/>
      <c r="G289" s="23"/>
      <c r="H289" s="23"/>
      <c r="J289" s="23"/>
      <c r="K289" s="23"/>
      <c r="L289" s="23"/>
      <c r="M289" s="23"/>
      <c r="AC289" s="160"/>
      <c r="AD289" s="23"/>
      <c r="AE289" s="23"/>
      <c r="AI289" s="23"/>
    </row>
    <row r="290" spans="1:35" s="32" customFormat="1" x14ac:dyDescent="0.25">
      <c r="A290" s="31"/>
      <c r="G290" s="23"/>
      <c r="H290" s="23"/>
      <c r="J290" s="23"/>
      <c r="K290" s="23"/>
      <c r="L290" s="23"/>
      <c r="M290" s="23"/>
      <c r="AC290" s="160"/>
      <c r="AD290" s="23"/>
      <c r="AE290" s="23"/>
      <c r="AI290" s="23"/>
    </row>
    <row r="291" spans="1:35" s="32" customFormat="1" x14ac:dyDescent="0.25">
      <c r="A291" s="31"/>
      <c r="G291" s="23"/>
      <c r="H291" s="23"/>
      <c r="J291" s="23"/>
      <c r="K291" s="23"/>
      <c r="L291" s="23"/>
      <c r="M291" s="23"/>
      <c r="AC291" s="160"/>
      <c r="AD291" s="23"/>
      <c r="AE291" s="23"/>
      <c r="AI291" s="23"/>
    </row>
    <row r="292" spans="1:35" s="32" customFormat="1" x14ac:dyDescent="0.25">
      <c r="A292" s="31"/>
      <c r="G292" s="23"/>
      <c r="H292" s="23"/>
      <c r="J292" s="23"/>
      <c r="K292" s="23"/>
      <c r="L292" s="23"/>
      <c r="M292" s="23"/>
      <c r="AC292" s="160"/>
      <c r="AD292" s="23"/>
      <c r="AE292" s="23"/>
      <c r="AI292" s="23"/>
    </row>
    <row r="293" spans="1:35" s="32" customFormat="1" x14ac:dyDescent="0.25">
      <c r="A293" s="31"/>
      <c r="G293" s="23"/>
      <c r="H293" s="23"/>
      <c r="J293" s="23"/>
      <c r="K293" s="23"/>
      <c r="L293" s="23"/>
      <c r="M293" s="23"/>
      <c r="AC293" s="160"/>
      <c r="AD293" s="23"/>
      <c r="AE293" s="23"/>
      <c r="AI293" s="23"/>
    </row>
    <row r="294" spans="1:35" s="32" customFormat="1" x14ac:dyDescent="0.25">
      <c r="A294" s="31"/>
      <c r="G294" s="23"/>
      <c r="H294" s="23"/>
      <c r="J294" s="23"/>
      <c r="K294" s="23"/>
      <c r="L294" s="23"/>
      <c r="M294" s="23"/>
      <c r="AC294" s="160"/>
      <c r="AD294" s="23"/>
      <c r="AE294" s="23"/>
      <c r="AI294" s="23"/>
    </row>
    <row r="295" spans="1:35" s="32" customFormat="1" x14ac:dyDescent="0.25">
      <c r="A295" s="31"/>
      <c r="G295" s="23"/>
      <c r="H295" s="23"/>
      <c r="J295" s="23"/>
      <c r="K295" s="23"/>
      <c r="L295" s="23"/>
      <c r="M295" s="23"/>
      <c r="AC295" s="160"/>
      <c r="AD295" s="23"/>
      <c r="AE295" s="23"/>
      <c r="AI295" s="23"/>
    </row>
    <row r="296" spans="1:35" s="32" customFormat="1" x14ac:dyDescent="0.25">
      <c r="A296" s="31"/>
      <c r="G296" s="23"/>
      <c r="H296" s="23"/>
      <c r="J296" s="23"/>
      <c r="K296" s="23"/>
      <c r="L296" s="23"/>
      <c r="M296" s="23"/>
      <c r="AC296" s="160"/>
      <c r="AD296" s="23"/>
      <c r="AE296" s="23"/>
      <c r="AI296" s="23"/>
    </row>
    <row r="297" spans="1:35" s="32" customFormat="1" x14ac:dyDescent="0.25">
      <c r="A297" s="31"/>
      <c r="G297" s="23"/>
      <c r="H297" s="23"/>
      <c r="J297" s="23"/>
      <c r="K297" s="23"/>
      <c r="L297" s="23"/>
      <c r="M297" s="23"/>
      <c r="AC297" s="160"/>
      <c r="AD297" s="23"/>
      <c r="AE297" s="23"/>
      <c r="AI297" s="23"/>
    </row>
    <row r="298" spans="1:35" s="32" customFormat="1" x14ac:dyDescent="0.25">
      <c r="A298" s="31"/>
      <c r="G298" s="23"/>
      <c r="H298" s="23"/>
      <c r="J298" s="23"/>
      <c r="K298" s="23"/>
      <c r="L298" s="23"/>
      <c r="M298" s="23"/>
      <c r="AC298" s="160"/>
      <c r="AD298" s="23"/>
      <c r="AE298" s="23"/>
      <c r="AI298" s="23"/>
    </row>
    <row r="299" spans="1:35" s="32" customFormat="1" x14ac:dyDescent="0.25">
      <c r="A299" s="31"/>
      <c r="G299" s="23"/>
      <c r="H299" s="23"/>
      <c r="J299" s="23"/>
      <c r="K299" s="23"/>
      <c r="L299" s="23"/>
      <c r="M299" s="23"/>
      <c r="AC299" s="160"/>
      <c r="AD299" s="23"/>
      <c r="AE299" s="23"/>
      <c r="AI299" s="23"/>
    </row>
    <row r="300" spans="1:35" s="32" customFormat="1" x14ac:dyDescent="0.25">
      <c r="A300" s="31"/>
      <c r="G300" s="23"/>
      <c r="H300" s="23"/>
      <c r="J300" s="23"/>
      <c r="K300" s="23"/>
      <c r="L300" s="23"/>
      <c r="M300" s="23"/>
      <c r="AC300" s="160"/>
      <c r="AD300" s="23"/>
      <c r="AE300" s="23"/>
      <c r="AI300" s="23"/>
    </row>
    <row r="301" spans="1:35" s="32" customFormat="1" x14ac:dyDescent="0.25">
      <c r="A301" s="31"/>
      <c r="G301" s="23"/>
      <c r="H301" s="23"/>
      <c r="J301" s="23"/>
      <c r="K301" s="23"/>
      <c r="L301" s="23"/>
      <c r="M301" s="23"/>
      <c r="AC301" s="160"/>
      <c r="AD301" s="23"/>
      <c r="AE301" s="23"/>
      <c r="AI301" s="23"/>
    </row>
    <row r="302" spans="1:35" s="32" customFormat="1" x14ac:dyDescent="0.25">
      <c r="A302" s="31"/>
      <c r="G302" s="23"/>
      <c r="H302" s="23"/>
      <c r="J302" s="23"/>
      <c r="K302" s="23"/>
      <c r="L302" s="23"/>
      <c r="M302" s="23"/>
      <c r="AC302" s="160"/>
      <c r="AD302" s="23"/>
      <c r="AE302" s="23"/>
      <c r="AI302" s="23"/>
    </row>
    <row r="303" spans="1:35" s="32" customFormat="1" x14ac:dyDescent="0.25">
      <c r="A303" s="31"/>
      <c r="G303" s="23"/>
      <c r="H303" s="23"/>
      <c r="J303" s="23"/>
      <c r="K303" s="23"/>
      <c r="L303" s="23"/>
      <c r="M303" s="23"/>
      <c r="AC303" s="160"/>
      <c r="AD303" s="23"/>
      <c r="AE303" s="23"/>
      <c r="AI303" s="23"/>
    </row>
    <row r="304" spans="1:35" s="32" customFormat="1" x14ac:dyDescent="0.25">
      <c r="A304" s="31"/>
      <c r="G304" s="23"/>
      <c r="H304" s="23"/>
      <c r="J304" s="23"/>
      <c r="K304" s="23"/>
      <c r="L304" s="23"/>
      <c r="M304" s="23"/>
      <c r="AC304" s="160"/>
      <c r="AD304" s="23"/>
      <c r="AE304" s="23"/>
      <c r="AI304" s="23"/>
    </row>
    <row r="305" spans="1:35" s="32" customFormat="1" x14ac:dyDescent="0.25">
      <c r="A305" s="31"/>
      <c r="G305" s="23"/>
      <c r="H305" s="23"/>
      <c r="J305" s="23"/>
      <c r="K305" s="23"/>
      <c r="L305" s="23"/>
      <c r="M305" s="23"/>
      <c r="AC305" s="160"/>
      <c r="AD305" s="23"/>
      <c r="AE305" s="23"/>
      <c r="AI305" s="23"/>
    </row>
    <row r="306" spans="1:35" s="32" customFormat="1" x14ac:dyDescent="0.25">
      <c r="A306" s="31"/>
      <c r="G306" s="23"/>
      <c r="H306" s="23"/>
      <c r="J306" s="23"/>
      <c r="K306" s="23"/>
      <c r="L306" s="23"/>
      <c r="M306" s="23"/>
      <c r="AC306" s="160"/>
      <c r="AD306" s="23"/>
      <c r="AE306" s="23"/>
      <c r="AI306" s="23"/>
    </row>
    <row r="307" spans="1:35" s="32" customFormat="1" x14ac:dyDescent="0.25">
      <c r="A307" s="31"/>
      <c r="G307" s="23"/>
      <c r="H307" s="23"/>
      <c r="J307" s="23"/>
      <c r="K307" s="23"/>
      <c r="L307" s="23"/>
      <c r="M307" s="23"/>
      <c r="AC307" s="160"/>
      <c r="AD307" s="23"/>
      <c r="AE307" s="23"/>
      <c r="AI307" s="23"/>
    </row>
    <row r="308" spans="1:35" s="32" customFormat="1" x14ac:dyDescent="0.25">
      <c r="A308" s="31"/>
      <c r="G308" s="23"/>
      <c r="H308" s="23"/>
      <c r="J308" s="23"/>
      <c r="K308" s="23"/>
      <c r="L308" s="23"/>
      <c r="M308" s="23"/>
      <c r="AC308" s="160"/>
      <c r="AD308" s="23"/>
      <c r="AE308" s="23"/>
      <c r="AI308" s="23"/>
    </row>
    <row r="309" spans="1:35" s="32" customFormat="1" x14ac:dyDescent="0.25">
      <c r="A309" s="31"/>
      <c r="G309" s="23"/>
      <c r="H309" s="23"/>
      <c r="J309" s="23"/>
      <c r="K309" s="23"/>
      <c r="L309" s="23"/>
      <c r="M309" s="23"/>
      <c r="AC309" s="160"/>
      <c r="AD309" s="23"/>
      <c r="AE309" s="23"/>
      <c r="AI309" s="23"/>
    </row>
    <row r="310" spans="1:35" s="32" customFormat="1" x14ac:dyDescent="0.25">
      <c r="A310" s="31"/>
      <c r="G310" s="23"/>
      <c r="H310" s="23"/>
      <c r="J310" s="23"/>
      <c r="K310" s="23"/>
      <c r="L310" s="23"/>
      <c r="M310" s="23"/>
      <c r="AC310" s="160"/>
      <c r="AD310" s="23"/>
      <c r="AE310" s="23"/>
      <c r="AI310" s="23"/>
    </row>
    <row r="311" spans="1:35" s="32" customFormat="1" x14ac:dyDescent="0.25">
      <c r="A311" s="31"/>
      <c r="G311" s="23"/>
      <c r="H311" s="23"/>
      <c r="J311" s="23"/>
      <c r="K311" s="23"/>
      <c r="L311" s="23"/>
      <c r="M311" s="23"/>
      <c r="AC311" s="160"/>
      <c r="AD311" s="23"/>
      <c r="AE311" s="23"/>
      <c r="AI311" s="23"/>
    </row>
    <row r="312" spans="1:35" s="32" customFormat="1" x14ac:dyDescent="0.25">
      <c r="A312" s="31"/>
      <c r="G312" s="23"/>
      <c r="H312" s="23"/>
      <c r="J312" s="23"/>
      <c r="K312" s="23"/>
      <c r="L312" s="23"/>
      <c r="M312" s="23"/>
      <c r="AC312" s="160"/>
      <c r="AD312" s="23"/>
      <c r="AE312" s="23"/>
      <c r="AI312" s="23"/>
    </row>
    <row r="313" spans="1:35" s="32" customFormat="1" x14ac:dyDescent="0.25">
      <c r="A313" s="31"/>
      <c r="G313" s="23"/>
      <c r="H313" s="23"/>
      <c r="J313" s="23"/>
      <c r="K313" s="23"/>
      <c r="L313" s="23"/>
      <c r="M313" s="23"/>
      <c r="AC313" s="160"/>
      <c r="AD313" s="23"/>
      <c r="AE313" s="23"/>
      <c r="AI313" s="23"/>
    </row>
    <row r="314" spans="1:35" s="32" customFormat="1" x14ac:dyDescent="0.25">
      <c r="A314" s="31"/>
      <c r="G314" s="23"/>
      <c r="H314" s="23"/>
      <c r="J314" s="23"/>
      <c r="K314" s="23"/>
      <c r="L314" s="23"/>
      <c r="M314" s="23"/>
      <c r="AC314" s="160"/>
      <c r="AD314" s="23"/>
      <c r="AE314" s="23"/>
      <c r="AI314" s="23"/>
    </row>
    <row r="315" spans="1:35" s="32" customFormat="1" x14ac:dyDescent="0.25">
      <c r="A315" s="31"/>
      <c r="G315" s="23"/>
      <c r="H315" s="23"/>
      <c r="J315" s="23"/>
      <c r="K315" s="23"/>
      <c r="L315" s="23"/>
      <c r="M315" s="23"/>
      <c r="AC315" s="160"/>
      <c r="AD315" s="23"/>
      <c r="AE315" s="23"/>
      <c r="AI315" s="23"/>
    </row>
    <row r="316" spans="1:35" s="32" customFormat="1" x14ac:dyDescent="0.25">
      <c r="A316" s="31"/>
      <c r="G316" s="23"/>
      <c r="H316" s="23"/>
      <c r="J316" s="23"/>
      <c r="K316" s="23"/>
      <c r="L316" s="23"/>
      <c r="M316" s="23"/>
      <c r="AC316" s="160"/>
      <c r="AD316" s="23"/>
      <c r="AE316" s="23"/>
      <c r="AI316" s="23"/>
    </row>
    <row r="317" spans="1:35" s="32" customFormat="1" x14ac:dyDescent="0.25">
      <c r="A317" s="31"/>
      <c r="G317" s="23"/>
      <c r="H317" s="23"/>
      <c r="J317" s="23"/>
      <c r="K317" s="23"/>
      <c r="L317" s="23"/>
      <c r="M317" s="23"/>
      <c r="AC317" s="160"/>
      <c r="AD317" s="23"/>
      <c r="AE317" s="23"/>
      <c r="AI317" s="23"/>
    </row>
    <row r="318" spans="1:35" s="32" customFormat="1" x14ac:dyDescent="0.25">
      <c r="A318" s="31"/>
      <c r="G318" s="23"/>
      <c r="H318" s="23"/>
      <c r="J318" s="23"/>
      <c r="K318" s="23"/>
      <c r="L318" s="23"/>
      <c r="M318" s="23"/>
      <c r="AC318" s="160"/>
      <c r="AD318" s="23"/>
      <c r="AE318" s="23"/>
      <c r="AI318" s="23"/>
    </row>
    <row r="319" spans="1:35" s="32" customFormat="1" x14ac:dyDescent="0.25">
      <c r="A319" s="31"/>
      <c r="G319" s="23"/>
      <c r="H319" s="23"/>
      <c r="J319" s="23"/>
      <c r="K319" s="23"/>
      <c r="L319" s="23"/>
      <c r="M319" s="23"/>
      <c r="AC319" s="160"/>
      <c r="AD319" s="23"/>
      <c r="AE319" s="23"/>
      <c r="AI319" s="23"/>
    </row>
    <row r="320" spans="1:35" s="32" customFormat="1" x14ac:dyDescent="0.25">
      <c r="A320" s="31"/>
      <c r="G320" s="23"/>
      <c r="H320" s="23"/>
      <c r="J320" s="23"/>
      <c r="K320" s="23"/>
      <c r="L320" s="23"/>
      <c r="M320" s="23"/>
      <c r="AC320" s="160"/>
      <c r="AD320" s="23"/>
      <c r="AE320" s="23"/>
      <c r="AI320" s="23"/>
    </row>
    <row r="321" spans="1:35" s="32" customFormat="1" x14ac:dyDescent="0.25">
      <c r="A321" s="31"/>
      <c r="G321" s="23"/>
      <c r="H321" s="23"/>
      <c r="J321" s="23"/>
      <c r="K321" s="23"/>
      <c r="L321" s="23"/>
      <c r="M321" s="23"/>
      <c r="AC321" s="160"/>
      <c r="AD321" s="23"/>
      <c r="AE321" s="23"/>
      <c r="AI321" s="23"/>
    </row>
    <row r="322" spans="1:35" s="32" customFormat="1" x14ac:dyDescent="0.25">
      <c r="A322" s="31"/>
      <c r="G322" s="23"/>
      <c r="H322" s="23"/>
      <c r="J322" s="23"/>
      <c r="K322" s="23"/>
      <c r="L322" s="23"/>
      <c r="M322" s="23"/>
      <c r="AC322" s="160"/>
      <c r="AD322" s="23"/>
      <c r="AE322" s="23"/>
      <c r="AI322" s="23"/>
    </row>
    <row r="323" spans="1:35" s="32" customFormat="1" x14ac:dyDescent="0.25">
      <c r="A323" s="31"/>
      <c r="G323" s="23"/>
      <c r="H323" s="23"/>
      <c r="J323" s="23"/>
      <c r="K323" s="23"/>
      <c r="L323" s="23"/>
      <c r="M323" s="23"/>
      <c r="AC323" s="160"/>
      <c r="AD323" s="23"/>
      <c r="AE323" s="23"/>
      <c r="AI323" s="23"/>
    </row>
    <row r="324" spans="1:35" s="32" customFormat="1" x14ac:dyDescent="0.25">
      <c r="A324" s="31"/>
      <c r="G324" s="23"/>
      <c r="H324" s="23"/>
      <c r="J324" s="23"/>
      <c r="K324" s="23"/>
      <c r="L324" s="23"/>
      <c r="M324" s="23"/>
      <c r="AC324" s="160"/>
      <c r="AD324" s="23"/>
      <c r="AE324" s="23"/>
      <c r="AI324" s="23"/>
    </row>
    <row r="325" spans="1:35" s="32" customFormat="1" x14ac:dyDescent="0.25">
      <c r="A325" s="31"/>
      <c r="G325" s="23"/>
      <c r="H325" s="23"/>
      <c r="J325" s="23"/>
      <c r="K325" s="23"/>
      <c r="L325" s="23"/>
      <c r="M325" s="23"/>
      <c r="AC325" s="160"/>
      <c r="AD325" s="23"/>
      <c r="AE325" s="23"/>
      <c r="AI325" s="23"/>
    </row>
    <row r="326" spans="1:35" s="32" customFormat="1" x14ac:dyDescent="0.25">
      <c r="A326" s="31"/>
      <c r="G326" s="23"/>
      <c r="H326" s="23"/>
      <c r="J326" s="23"/>
      <c r="K326" s="23"/>
      <c r="L326" s="23"/>
      <c r="M326" s="23"/>
      <c r="AC326" s="160"/>
      <c r="AD326" s="23"/>
      <c r="AE326" s="23"/>
      <c r="AI326" s="23"/>
    </row>
    <row r="327" spans="1:35" s="32" customFormat="1" x14ac:dyDescent="0.25">
      <c r="A327" s="31"/>
      <c r="G327" s="23"/>
      <c r="H327" s="23"/>
      <c r="J327" s="23"/>
      <c r="K327" s="23"/>
      <c r="L327" s="23"/>
      <c r="M327" s="23"/>
      <c r="AC327" s="160"/>
      <c r="AD327" s="23"/>
      <c r="AE327" s="23"/>
      <c r="AI327" s="23"/>
    </row>
    <row r="328" spans="1:35" s="32" customFormat="1" x14ac:dyDescent="0.25">
      <c r="A328" s="31"/>
      <c r="G328" s="23"/>
      <c r="H328" s="23"/>
      <c r="J328" s="23"/>
      <c r="K328" s="23"/>
      <c r="L328" s="23"/>
      <c r="M328" s="23"/>
      <c r="AC328" s="160"/>
      <c r="AD328" s="23"/>
      <c r="AE328" s="23"/>
      <c r="AI328" s="23"/>
    </row>
    <row r="329" spans="1:35" s="32" customFormat="1" x14ac:dyDescent="0.25">
      <c r="A329" s="31"/>
      <c r="G329" s="23"/>
      <c r="H329" s="23"/>
      <c r="J329" s="23"/>
      <c r="K329" s="23"/>
      <c r="L329" s="23"/>
      <c r="M329" s="23"/>
      <c r="AC329" s="160"/>
      <c r="AD329" s="23"/>
      <c r="AE329" s="23"/>
      <c r="AI329" s="23"/>
    </row>
    <row r="330" spans="1:35" s="32" customFormat="1" x14ac:dyDescent="0.25">
      <c r="A330" s="31"/>
      <c r="G330" s="23"/>
      <c r="H330" s="23"/>
      <c r="J330" s="23"/>
      <c r="K330" s="23"/>
      <c r="L330" s="23"/>
      <c r="M330" s="23"/>
      <c r="AC330" s="160"/>
      <c r="AD330" s="23"/>
      <c r="AE330" s="23"/>
      <c r="AI330" s="23"/>
    </row>
    <row r="331" spans="1:35" s="32" customFormat="1" x14ac:dyDescent="0.25">
      <c r="A331" s="31"/>
      <c r="G331" s="23"/>
      <c r="H331" s="23"/>
      <c r="J331" s="23"/>
      <c r="K331" s="23"/>
      <c r="L331" s="23"/>
      <c r="M331" s="23"/>
      <c r="AC331" s="160"/>
      <c r="AD331" s="23"/>
      <c r="AE331" s="23"/>
      <c r="AI331" s="23"/>
    </row>
    <row r="332" spans="1:35" s="32" customFormat="1" x14ac:dyDescent="0.25">
      <c r="A332" s="31"/>
      <c r="G332" s="23"/>
      <c r="H332" s="23"/>
      <c r="J332" s="23"/>
      <c r="K332" s="23"/>
      <c r="L332" s="23"/>
      <c r="M332" s="23"/>
      <c r="AC332" s="160"/>
      <c r="AD332" s="23"/>
      <c r="AE332" s="23"/>
      <c r="AI332" s="23"/>
    </row>
    <row r="333" spans="1:35" s="32" customFormat="1" x14ac:dyDescent="0.25">
      <c r="A333" s="31"/>
      <c r="G333" s="23"/>
      <c r="H333" s="23"/>
      <c r="J333" s="23"/>
      <c r="K333" s="23"/>
      <c r="L333" s="23"/>
      <c r="M333" s="23"/>
      <c r="AC333" s="160"/>
      <c r="AD333" s="23"/>
      <c r="AE333" s="23"/>
      <c r="AI333" s="23"/>
    </row>
    <row r="334" spans="1:35" s="32" customFormat="1" x14ac:dyDescent="0.25">
      <c r="A334" s="31"/>
      <c r="G334" s="23"/>
      <c r="H334" s="23"/>
      <c r="J334" s="23"/>
      <c r="K334" s="23"/>
      <c r="L334" s="23"/>
      <c r="M334" s="23"/>
      <c r="AC334" s="160"/>
      <c r="AD334" s="23"/>
      <c r="AE334" s="23"/>
      <c r="AI334" s="23"/>
    </row>
    <row r="335" spans="1:35" s="32" customFormat="1" x14ac:dyDescent="0.25">
      <c r="A335" s="31"/>
      <c r="G335" s="23"/>
      <c r="H335" s="23"/>
      <c r="J335" s="23"/>
      <c r="K335" s="23"/>
      <c r="L335" s="23"/>
      <c r="M335" s="23"/>
      <c r="AC335" s="160"/>
      <c r="AD335" s="23"/>
      <c r="AE335" s="23"/>
      <c r="AI335" s="23"/>
    </row>
    <row r="336" spans="1:35" s="32" customFormat="1" x14ac:dyDescent="0.25">
      <c r="A336" s="31"/>
      <c r="G336" s="23"/>
      <c r="H336" s="23"/>
      <c r="J336" s="23"/>
      <c r="K336" s="23"/>
      <c r="L336" s="23"/>
      <c r="M336" s="23"/>
      <c r="AC336" s="160"/>
      <c r="AD336" s="23"/>
      <c r="AE336" s="23"/>
      <c r="AI336" s="23"/>
    </row>
    <row r="337" spans="1:35" s="32" customFormat="1" x14ac:dyDescent="0.25">
      <c r="A337" s="31"/>
      <c r="G337" s="23"/>
      <c r="H337" s="23"/>
      <c r="J337" s="23"/>
      <c r="K337" s="23"/>
      <c r="L337" s="23"/>
      <c r="M337" s="23"/>
      <c r="AC337" s="160"/>
      <c r="AD337" s="23"/>
      <c r="AE337" s="23"/>
      <c r="AI337" s="23"/>
    </row>
    <row r="338" spans="1:35" s="32" customFormat="1" x14ac:dyDescent="0.25">
      <c r="A338" s="31"/>
      <c r="G338" s="23"/>
      <c r="H338" s="23"/>
      <c r="J338" s="23"/>
      <c r="K338" s="23"/>
      <c r="L338" s="23"/>
      <c r="M338" s="23"/>
      <c r="AC338" s="160"/>
      <c r="AD338" s="23"/>
      <c r="AE338" s="23"/>
      <c r="AI338" s="23"/>
    </row>
    <row r="339" spans="1:35" s="32" customFormat="1" x14ac:dyDescent="0.25">
      <c r="A339" s="31"/>
      <c r="G339" s="23"/>
      <c r="H339" s="23"/>
      <c r="J339" s="23"/>
      <c r="K339" s="23"/>
      <c r="L339" s="23"/>
      <c r="M339" s="23"/>
      <c r="AC339" s="160"/>
      <c r="AD339" s="23"/>
      <c r="AE339" s="23"/>
      <c r="AI339" s="23"/>
    </row>
    <row r="340" spans="1:35" s="32" customFormat="1" x14ac:dyDescent="0.25">
      <c r="A340" s="31"/>
      <c r="G340" s="23"/>
      <c r="H340" s="23"/>
      <c r="J340" s="23"/>
      <c r="K340" s="23"/>
      <c r="L340" s="23"/>
      <c r="M340" s="23"/>
      <c r="AC340" s="160"/>
      <c r="AD340" s="23"/>
      <c r="AE340" s="23"/>
      <c r="AI340" s="23"/>
    </row>
    <row r="341" spans="1:35" s="32" customFormat="1" x14ac:dyDescent="0.25">
      <c r="A341" s="31"/>
      <c r="G341" s="23"/>
      <c r="H341" s="23"/>
      <c r="J341" s="23"/>
      <c r="K341" s="23"/>
      <c r="L341" s="23"/>
      <c r="M341" s="23"/>
      <c r="AC341" s="160"/>
      <c r="AD341" s="23"/>
      <c r="AE341" s="23"/>
      <c r="AI341" s="23"/>
    </row>
    <row r="342" spans="1:35" s="32" customFormat="1" x14ac:dyDescent="0.25">
      <c r="A342" s="31"/>
      <c r="G342" s="23"/>
      <c r="H342" s="23"/>
      <c r="J342" s="23"/>
      <c r="K342" s="23"/>
      <c r="L342" s="23"/>
      <c r="M342" s="23"/>
      <c r="AC342" s="160"/>
      <c r="AD342" s="23"/>
      <c r="AE342" s="23"/>
      <c r="AI342" s="23"/>
    </row>
    <row r="343" spans="1:35" s="32" customFormat="1" x14ac:dyDescent="0.25">
      <c r="A343" s="31"/>
      <c r="G343" s="23"/>
      <c r="H343" s="23"/>
      <c r="J343" s="23"/>
      <c r="K343" s="23"/>
      <c r="L343" s="23"/>
      <c r="M343" s="23"/>
      <c r="AC343" s="160"/>
      <c r="AD343" s="23"/>
      <c r="AE343" s="23"/>
      <c r="AI343" s="23"/>
    </row>
    <row r="344" spans="1:35" s="32" customFormat="1" x14ac:dyDescent="0.25">
      <c r="A344" s="31"/>
      <c r="G344" s="23"/>
      <c r="H344" s="23"/>
      <c r="J344" s="23"/>
      <c r="K344" s="23"/>
      <c r="L344" s="23"/>
      <c r="M344" s="23"/>
      <c r="AC344" s="160"/>
      <c r="AD344" s="23"/>
      <c r="AE344" s="23"/>
      <c r="AI344" s="23"/>
    </row>
    <row r="345" spans="1:35" s="32" customFormat="1" x14ac:dyDescent="0.25">
      <c r="A345" s="31"/>
      <c r="G345" s="23"/>
      <c r="H345" s="23"/>
      <c r="J345" s="23"/>
      <c r="K345" s="23"/>
      <c r="L345" s="23"/>
      <c r="M345" s="23"/>
      <c r="AC345" s="160"/>
      <c r="AD345" s="23"/>
      <c r="AE345" s="23"/>
      <c r="AI345" s="23"/>
    </row>
    <row r="346" spans="1:35" s="32" customFormat="1" x14ac:dyDescent="0.25">
      <c r="A346" s="31"/>
      <c r="G346" s="23"/>
      <c r="H346" s="23"/>
      <c r="J346" s="23"/>
      <c r="K346" s="23"/>
      <c r="L346" s="23"/>
      <c r="M346" s="23"/>
      <c r="AC346" s="160"/>
      <c r="AD346" s="23"/>
      <c r="AE346" s="23"/>
      <c r="AI346" s="23"/>
    </row>
    <row r="347" spans="1:35" s="32" customFormat="1" x14ac:dyDescent="0.25">
      <c r="A347" s="31"/>
      <c r="G347" s="23"/>
      <c r="H347" s="23"/>
      <c r="J347" s="23"/>
      <c r="K347" s="23"/>
      <c r="L347" s="23"/>
      <c r="M347" s="23"/>
      <c r="AC347" s="160"/>
      <c r="AD347" s="23"/>
      <c r="AE347" s="23"/>
      <c r="AI347" s="23"/>
    </row>
    <row r="348" spans="1:35" s="32" customFormat="1" x14ac:dyDescent="0.25">
      <c r="A348" s="31"/>
      <c r="G348" s="23"/>
      <c r="H348" s="23"/>
      <c r="J348" s="23"/>
      <c r="K348" s="23"/>
      <c r="L348" s="23"/>
      <c r="M348" s="23"/>
      <c r="AC348" s="160"/>
      <c r="AD348" s="23"/>
      <c r="AE348" s="23"/>
      <c r="AI348" s="23"/>
    </row>
    <row r="349" spans="1:35" s="32" customFormat="1" x14ac:dyDescent="0.25">
      <c r="A349" s="31"/>
      <c r="G349" s="23"/>
      <c r="H349" s="23"/>
      <c r="J349" s="23"/>
      <c r="K349" s="23"/>
      <c r="L349" s="23"/>
      <c r="M349" s="23"/>
      <c r="AC349" s="160"/>
      <c r="AD349" s="23"/>
      <c r="AE349" s="23"/>
      <c r="AI349" s="23"/>
    </row>
    <row r="350" spans="1:35" s="32" customFormat="1" x14ac:dyDescent="0.25">
      <c r="A350" s="31"/>
      <c r="G350" s="23"/>
      <c r="H350" s="23"/>
      <c r="J350" s="23"/>
      <c r="K350" s="23"/>
      <c r="L350" s="23"/>
      <c r="M350" s="23"/>
      <c r="AC350" s="160"/>
      <c r="AD350" s="23"/>
      <c r="AE350" s="23"/>
      <c r="AI350" s="23"/>
    </row>
    <row r="351" spans="1:35" s="32" customFormat="1" x14ac:dyDescent="0.25">
      <c r="A351" s="31"/>
      <c r="G351" s="23"/>
      <c r="H351" s="23"/>
      <c r="J351" s="23"/>
      <c r="K351" s="23"/>
      <c r="L351" s="23"/>
      <c r="M351" s="23"/>
      <c r="AC351" s="160"/>
      <c r="AD351" s="23"/>
      <c r="AE351" s="23"/>
      <c r="AI351" s="23"/>
    </row>
    <row r="352" spans="1:35" s="32" customFormat="1" x14ac:dyDescent="0.25">
      <c r="A352" s="31"/>
      <c r="G352" s="23"/>
      <c r="H352" s="23"/>
      <c r="J352" s="23"/>
      <c r="K352" s="23"/>
      <c r="L352" s="23"/>
      <c r="M352" s="23"/>
      <c r="AC352" s="160"/>
      <c r="AD352" s="23"/>
      <c r="AE352" s="23"/>
      <c r="AI352" s="23"/>
    </row>
    <row r="353" spans="1:35" s="32" customFormat="1" x14ac:dyDescent="0.25">
      <c r="A353" s="31"/>
      <c r="G353" s="23"/>
      <c r="H353" s="23"/>
      <c r="J353" s="23"/>
      <c r="K353" s="23"/>
      <c r="L353" s="23"/>
      <c r="M353" s="23"/>
      <c r="AC353" s="160"/>
      <c r="AD353" s="23"/>
      <c r="AE353" s="23"/>
      <c r="AI353" s="23"/>
    </row>
    <row r="354" spans="1:35" s="32" customFormat="1" x14ac:dyDescent="0.25">
      <c r="A354" s="31"/>
      <c r="G354" s="23"/>
      <c r="H354" s="23"/>
      <c r="J354" s="23"/>
      <c r="K354" s="23"/>
      <c r="L354" s="23"/>
      <c r="M354" s="23"/>
      <c r="AC354" s="160"/>
      <c r="AD354" s="23"/>
      <c r="AE354" s="23"/>
      <c r="AI354" s="23"/>
    </row>
    <row r="355" spans="1:35" s="32" customFormat="1" x14ac:dyDescent="0.25">
      <c r="A355" s="31"/>
      <c r="G355" s="23"/>
      <c r="H355" s="23"/>
      <c r="J355" s="23"/>
      <c r="K355" s="23"/>
      <c r="L355" s="23"/>
      <c r="M355" s="23"/>
      <c r="AC355" s="160"/>
      <c r="AD355" s="23"/>
      <c r="AE355" s="23"/>
      <c r="AI355" s="23"/>
    </row>
    <row r="356" spans="1:35" s="32" customFormat="1" x14ac:dyDescent="0.25">
      <c r="A356" s="31"/>
      <c r="G356" s="23"/>
      <c r="H356" s="23"/>
      <c r="J356" s="23"/>
      <c r="K356" s="23"/>
      <c r="L356" s="23"/>
      <c r="M356" s="23"/>
      <c r="AC356" s="160"/>
      <c r="AD356" s="23"/>
      <c r="AE356" s="23"/>
      <c r="AI356" s="23"/>
    </row>
    <row r="357" spans="1:35" s="32" customFormat="1" x14ac:dyDescent="0.25">
      <c r="A357" s="31"/>
      <c r="G357" s="23"/>
      <c r="H357" s="23"/>
      <c r="J357" s="23"/>
      <c r="K357" s="23"/>
      <c r="L357" s="23"/>
      <c r="M357" s="23"/>
      <c r="AC357" s="160"/>
      <c r="AD357" s="23"/>
      <c r="AE357" s="23"/>
      <c r="AI357" s="23"/>
    </row>
    <row r="358" spans="1:35" s="32" customFormat="1" x14ac:dyDescent="0.25">
      <c r="A358" s="31"/>
      <c r="G358" s="23"/>
      <c r="H358" s="23"/>
      <c r="J358" s="23"/>
      <c r="K358" s="23"/>
      <c r="L358" s="23"/>
      <c r="M358" s="23"/>
      <c r="AC358" s="160"/>
      <c r="AD358" s="23"/>
      <c r="AE358" s="23"/>
      <c r="AI358" s="23"/>
    </row>
    <row r="359" spans="1:35" s="32" customFormat="1" x14ac:dyDescent="0.25">
      <c r="A359" s="31"/>
      <c r="G359" s="23"/>
      <c r="H359" s="23"/>
      <c r="J359" s="23"/>
      <c r="K359" s="23"/>
      <c r="L359" s="23"/>
      <c r="M359" s="23"/>
      <c r="AC359" s="160"/>
      <c r="AD359" s="23"/>
      <c r="AE359" s="23"/>
      <c r="AI359" s="23"/>
    </row>
    <row r="360" spans="1:35" s="32" customFormat="1" x14ac:dyDescent="0.25">
      <c r="A360" s="31"/>
      <c r="G360" s="23"/>
      <c r="H360" s="23"/>
      <c r="J360" s="23"/>
      <c r="K360" s="23"/>
      <c r="L360" s="23"/>
      <c r="M360" s="23"/>
      <c r="AC360" s="160"/>
      <c r="AD360" s="23"/>
      <c r="AE360" s="23"/>
      <c r="AI360" s="23"/>
    </row>
    <row r="361" spans="1:35" s="32" customFormat="1" x14ac:dyDescent="0.25">
      <c r="A361" s="31"/>
      <c r="G361" s="23"/>
      <c r="H361" s="23"/>
      <c r="J361" s="23"/>
      <c r="K361" s="23"/>
      <c r="L361" s="23"/>
      <c r="M361" s="23"/>
      <c r="AC361" s="160"/>
      <c r="AD361" s="23"/>
      <c r="AE361" s="23"/>
      <c r="AI361" s="23"/>
    </row>
    <row r="362" spans="1:35" s="32" customFormat="1" x14ac:dyDescent="0.25">
      <c r="A362" s="31"/>
      <c r="G362" s="23"/>
      <c r="H362" s="23"/>
      <c r="J362" s="23"/>
      <c r="K362" s="23"/>
      <c r="L362" s="23"/>
      <c r="M362" s="23"/>
      <c r="AC362" s="160"/>
      <c r="AD362" s="23"/>
      <c r="AE362" s="23"/>
      <c r="AI362" s="23"/>
    </row>
    <row r="363" spans="1:35" s="32" customFormat="1" x14ac:dyDescent="0.25">
      <c r="A363" s="31"/>
      <c r="G363" s="23"/>
      <c r="H363" s="23"/>
      <c r="J363" s="23"/>
      <c r="K363" s="23"/>
      <c r="L363" s="23"/>
      <c r="M363" s="23"/>
      <c r="AC363" s="160"/>
      <c r="AD363" s="23"/>
      <c r="AE363" s="23"/>
      <c r="AI363" s="23"/>
    </row>
    <row r="364" spans="1:35" s="32" customFormat="1" x14ac:dyDescent="0.25">
      <c r="A364" s="31"/>
      <c r="G364" s="23"/>
      <c r="H364" s="23"/>
      <c r="J364" s="23"/>
      <c r="K364" s="23"/>
      <c r="L364" s="23"/>
      <c r="M364" s="23"/>
      <c r="AC364" s="160"/>
      <c r="AD364" s="23"/>
      <c r="AE364" s="23"/>
      <c r="AI364" s="23"/>
    </row>
    <row r="365" spans="1:35" s="32" customFormat="1" x14ac:dyDescent="0.25">
      <c r="A365" s="31"/>
      <c r="G365" s="23"/>
      <c r="H365" s="23"/>
      <c r="J365" s="23"/>
      <c r="K365" s="23"/>
      <c r="L365" s="23"/>
      <c r="M365" s="23"/>
      <c r="AC365" s="160"/>
      <c r="AD365" s="23"/>
      <c r="AE365" s="23"/>
      <c r="AI365" s="23"/>
    </row>
    <row r="366" spans="1:35" s="32" customFormat="1" x14ac:dyDescent="0.25">
      <c r="A366" s="31"/>
      <c r="G366" s="23"/>
      <c r="H366" s="23"/>
      <c r="J366" s="23"/>
      <c r="K366" s="23"/>
      <c r="L366" s="23"/>
      <c r="M366" s="23"/>
      <c r="AC366" s="160"/>
      <c r="AD366" s="23"/>
      <c r="AE366" s="23"/>
      <c r="AI366" s="23"/>
    </row>
    <row r="367" spans="1:35" s="32" customFormat="1" x14ac:dyDescent="0.25">
      <c r="A367" s="31"/>
      <c r="G367" s="23"/>
      <c r="H367" s="23"/>
      <c r="J367" s="23"/>
      <c r="K367" s="23"/>
      <c r="L367" s="23"/>
      <c r="M367" s="23"/>
      <c r="AC367" s="160"/>
      <c r="AD367" s="23"/>
      <c r="AE367" s="23"/>
      <c r="AI367" s="23"/>
    </row>
    <row r="368" spans="1:35" s="32" customFormat="1" x14ac:dyDescent="0.25">
      <c r="A368" s="31"/>
      <c r="G368" s="23"/>
      <c r="H368" s="23"/>
      <c r="J368" s="23"/>
      <c r="K368" s="23"/>
      <c r="L368" s="23"/>
      <c r="M368" s="23"/>
      <c r="AC368" s="160"/>
      <c r="AD368" s="23"/>
      <c r="AE368" s="23"/>
      <c r="AI368" s="23"/>
    </row>
    <row r="369" spans="1:35" s="32" customFormat="1" x14ac:dyDescent="0.25">
      <c r="A369" s="31"/>
      <c r="G369" s="23"/>
      <c r="H369" s="23"/>
      <c r="J369" s="23"/>
      <c r="K369" s="23"/>
      <c r="L369" s="23"/>
      <c r="M369" s="23"/>
      <c r="AC369" s="160"/>
      <c r="AD369" s="23"/>
      <c r="AE369" s="23"/>
      <c r="AI369" s="23"/>
    </row>
    <row r="370" spans="1:35" s="32" customFormat="1" x14ac:dyDescent="0.25">
      <c r="A370" s="31"/>
      <c r="G370" s="23"/>
      <c r="H370" s="23"/>
      <c r="J370" s="23"/>
      <c r="K370" s="23"/>
      <c r="L370" s="23"/>
      <c r="M370" s="23"/>
      <c r="AC370" s="160"/>
      <c r="AD370" s="23"/>
      <c r="AE370" s="23"/>
      <c r="AI370" s="23"/>
    </row>
    <row r="371" spans="1:35" s="32" customFormat="1" x14ac:dyDescent="0.25">
      <c r="A371" s="31"/>
      <c r="G371" s="23"/>
      <c r="H371" s="23"/>
      <c r="J371" s="23"/>
      <c r="K371" s="23"/>
      <c r="L371" s="23"/>
      <c r="M371" s="23"/>
      <c r="AC371" s="160"/>
      <c r="AD371" s="23"/>
      <c r="AE371" s="23"/>
      <c r="AI371" s="23"/>
    </row>
    <row r="372" spans="1:35" s="32" customFormat="1" x14ac:dyDescent="0.25">
      <c r="A372" s="31"/>
      <c r="G372" s="23"/>
      <c r="H372" s="23"/>
      <c r="J372" s="23"/>
      <c r="K372" s="23"/>
      <c r="L372" s="23"/>
      <c r="M372" s="23"/>
      <c r="AC372" s="160"/>
      <c r="AD372" s="23"/>
      <c r="AE372" s="23"/>
      <c r="AI372" s="23"/>
    </row>
    <row r="373" spans="1:35" s="32" customFormat="1" x14ac:dyDescent="0.25">
      <c r="A373" s="31"/>
      <c r="G373" s="23"/>
      <c r="H373" s="23"/>
      <c r="J373" s="23"/>
      <c r="K373" s="23"/>
      <c r="L373" s="23"/>
      <c r="M373" s="23"/>
      <c r="AC373" s="160"/>
      <c r="AD373" s="23"/>
      <c r="AE373" s="23"/>
      <c r="AI373" s="23"/>
    </row>
    <row r="374" spans="1:35" s="32" customFormat="1" x14ac:dyDescent="0.25">
      <c r="A374" s="31"/>
      <c r="G374" s="23"/>
      <c r="H374" s="23"/>
      <c r="J374" s="23"/>
      <c r="K374" s="23"/>
      <c r="L374" s="23"/>
      <c r="M374" s="23"/>
      <c r="AC374" s="160"/>
      <c r="AD374" s="23"/>
      <c r="AE374" s="23"/>
      <c r="AI374" s="23"/>
    </row>
    <row r="375" spans="1:35" s="32" customFormat="1" x14ac:dyDescent="0.25">
      <c r="A375" s="31"/>
      <c r="G375" s="23"/>
      <c r="H375" s="23"/>
      <c r="J375" s="23"/>
      <c r="K375" s="23"/>
      <c r="L375" s="23"/>
      <c r="M375" s="23"/>
      <c r="AC375" s="160"/>
      <c r="AD375" s="23"/>
      <c r="AE375" s="23"/>
      <c r="AI375" s="23"/>
    </row>
    <row r="376" spans="1:35" s="32" customFormat="1" x14ac:dyDescent="0.25">
      <c r="A376" s="31"/>
      <c r="G376" s="23"/>
      <c r="H376" s="23"/>
      <c r="J376" s="23"/>
      <c r="K376" s="23"/>
      <c r="L376" s="23"/>
      <c r="M376" s="23"/>
      <c r="AC376" s="160"/>
      <c r="AD376" s="23"/>
      <c r="AE376" s="23"/>
      <c r="AI376" s="23"/>
    </row>
    <row r="377" spans="1:35" s="32" customFormat="1" x14ac:dyDescent="0.25">
      <c r="A377" s="31"/>
      <c r="G377" s="23"/>
      <c r="H377" s="23"/>
      <c r="J377" s="23"/>
      <c r="K377" s="23"/>
      <c r="L377" s="23"/>
      <c r="M377" s="23"/>
      <c r="AC377" s="160"/>
      <c r="AD377" s="23"/>
      <c r="AE377" s="23"/>
      <c r="AI377" s="23"/>
    </row>
    <row r="378" spans="1:35" s="32" customFormat="1" x14ac:dyDescent="0.25">
      <c r="A378" s="31"/>
      <c r="G378" s="23"/>
      <c r="H378" s="23"/>
      <c r="J378" s="23"/>
      <c r="K378" s="23"/>
      <c r="L378" s="23"/>
      <c r="M378" s="23"/>
      <c r="AC378" s="160"/>
      <c r="AD378" s="23"/>
      <c r="AE378" s="23"/>
      <c r="AI378" s="23"/>
    </row>
    <row r="379" spans="1:35" s="32" customFormat="1" x14ac:dyDescent="0.25">
      <c r="A379" s="31"/>
      <c r="G379" s="23"/>
      <c r="H379" s="23"/>
      <c r="J379" s="23"/>
      <c r="K379" s="23"/>
      <c r="L379" s="23"/>
      <c r="M379" s="23"/>
      <c r="AC379" s="160"/>
      <c r="AD379" s="23"/>
      <c r="AE379" s="23"/>
      <c r="AI379" s="23"/>
    </row>
    <row r="380" spans="1:35" s="32" customFormat="1" x14ac:dyDescent="0.25">
      <c r="A380" s="31"/>
      <c r="G380" s="23"/>
      <c r="H380" s="23"/>
      <c r="J380" s="23"/>
      <c r="K380" s="23"/>
      <c r="L380" s="23"/>
      <c r="M380" s="23"/>
      <c r="AC380" s="160"/>
      <c r="AD380" s="23"/>
      <c r="AE380" s="23"/>
      <c r="AI380" s="23"/>
    </row>
    <row r="381" spans="1:35" s="32" customFormat="1" x14ac:dyDescent="0.25">
      <c r="A381" s="31"/>
      <c r="G381" s="23"/>
      <c r="H381" s="23"/>
      <c r="J381" s="23"/>
      <c r="K381" s="23"/>
      <c r="L381" s="23"/>
      <c r="M381" s="23"/>
      <c r="AC381" s="160"/>
      <c r="AD381" s="23"/>
      <c r="AE381" s="23"/>
      <c r="AI381" s="23"/>
    </row>
    <row r="382" spans="1:35" s="32" customFormat="1" x14ac:dyDescent="0.25">
      <c r="A382" s="31"/>
      <c r="G382" s="23"/>
      <c r="H382" s="23"/>
      <c r="J382" s="23"/>
      <c r="K382" s="23"/>
      <c r="L382" s="23"/>
      <c r="M382" s="23"/>
      <c r="AC382" s="160"/>
      <c r="AD382" s="23"/>
      <c r="AE382" s="23"/>
      <c r="AI382" s="23"/>
    </row>
    <row r="383" spans="1:35" s="32" customFormat="1" x14ac:dyDescent="0.25">
      <c r="A383" s="31"/>
      <c r="G383" s="23"/>
      <c r="H383" s="23"/>
      <c r="J383" s="23"/>
      <c r="K383" s="23"/>
      <c r="L383" s="23"/>
      <c r="M383" s="23"/>
      <c r="AC383" s="160"/>
      <c r="AD383" s="23"/>
      <c r="AE383" s="23"/>
      <c r="AI383" s="23"/>
    </row>
    <row r="384" spans="1:35" s="32" customFormat="1" x14ac:dyDescent="0.25">
      <c r="A384" s="31"/>
      <c r="G384" s="23"/>
      <c r="H384" s="23"/>
      <c r="J384" s="23"/>
      <c r="K384" s="23"/>
      <c r="L384" s="23"/>
      <c r="M384" s="23"/>
      <c r="AC384" s="160"/>
      <c r="AD384" s="23"/>
      <c r="AE384" s="23"/>
      <c r="AI384" s="23"/>
    </row>
    <row r="385" spans="1:35" s="32" customFormat="1" x14ac:dyDescent="0.25">
      <c r="A385" s="31"/>
      <c r="G385" s="23"/>
      <c r="H385" s="23"/>
      <c r="J385" s="23"/>
      <c r="K385" s="23"/>
      <c r="L385" s="23"/>
      <c r="M385" s="23"/>
      <c r="AC385" s="160"/>
      <c r="AD385" s="23"/>
      <c r="AE385" s="23"/>
      <c r="AI385" s="23"/>
    </row>
    <row r="386" spans="1:35" s="32" customFormat="1" x14ac:dyDescent="0.25">
      <c r="A386" s="31"/>
      <c r="G386" s="23"/>
      <c r="H386" s="23"/>
      <c r="J386" s="23"/>
      <c r="K386" s="23"/>
      <c r="L386" s="23"/>
      <c r="M386" s="23"/>
      <c r="AC386" s="160"/>
      <c r="AD386" s="23"/>
      <c r="AE386" s="23"/>
      <c r="AI386" s="23"/>
    </row>
    <row r="387" spans="1:35" s="32" customFormat="1" x14ac:dyDescent="0.25">
      <c r="A387" s="31"/>
      <c r="G387" s="23"/>
      <c r="H387" s="23"/>
      <c r="J387" s="23"/>
      <c r="K387" s="23"/>
      <c r="L387" s="23"/>
      <c r="M387" s="23"/>
      <c r="AC387" s="160"/>
      <c r="AD387" s="23"/>
      <c r="AE387" s="23"/>
      <c r="AI387" s="23"/>
    </row>
    <row r="388" spans="1:35" s="32" customFormat="1" x14ac:dyDescent="0.25">
      <c r="A388" s="31"/>
      <c r="G388" s="23"/>
      <c r="H388" s="23"/>
      <c r="J388" s="23"/>
      <c r="K388" s="23"/>
      <c r="L388" s="23"/>
      <c r="M388" s="23"/>
      <c r="AC388" s="160"/>
      <c r="AD388" s="23"/>
      <c r="AE388" s="23"/>
      <c r="AI388" s="23"/>
    </row>
    <row r="389" spans="1:35" s="32" customFormat="1" x14ac:dyDescent="0.25">
      <c r="A389" s="31"/>
      <c r="G389" s="23"/>
      <c r="H389" s="23"/>
      <c r="J389" s="23"/>
      <c r="K389" s="23"/>
      <c r="L389" s="23"/>
      <c r="M389" s="23"/>
      <c r="AC389" s="160"/>
      <c r="AD389" s="23"/>
      <c r="AE389" s="23"/>
      <c r="AI389" s="23"/>
    </row>
    <row r="390" spans="1:35" s="32" customFormat="1" x14ac:dyDescent="0.25">
      <c r="A390" s="31"/>
      <c r="G390" s="23"/>
      <c r="H390" s="23"/>
      <c r="J390" s="23"/>
      <c r="K390" s="23"/>
      <c r="L390" s="23"/>
      <c r="M390" s="23"/>
      <c r="AC390" s="160"/>
      <c r="AD390" s="23"/>
      <c r="AE390" s="23"/>
      <c r="AI390" s="23"/>
    </row>
    <row r="391" spans="1:35" s="32" customFormat="1" x14ac:dyDescent="0.25">
      <c r="A391" s="31"/>
      <c r="G391" s="23"/>
      <c r="H391" s="23"/>
      <c r="J391" s="23"/>
      <c r="K391" s="23"/>
      <c r="L391" s="23"/>
      <c r="M391" s="23"/>
      <c r="AC391" s="160"/>
      <c r="AD391" s="23"/>
      <c r="AE391" s="23"/>
      <c r="AI391" s="23"/>
    </row>
    <row r="392" spans="1:35" s="32" customFormat="1" x14ac:dyDescent="0.25">
      <c r="A392" s="31"/>
      <c r="G392" s="23"/>
      <c r="H392" s="23"/>
      <c r="J392" s="23"/>
      <c r="K392" s="23"/>
      <c r="L392" s="23"/>
      <c r="M392" s="23"/>
      <c r="AC392" s="160"/>
      <c r="AD392" s="23"/>
      <c r="AE392" s="23"/>
      <c r="AI392" s="23"/>
    </row>
    <row r="393" spans="1:35" s="32" customFormat="1" x14ac:dyDescent="0.25">
      <c r="A393" s="31"/>
      <c r="G393" s="23"/>
      <c r="H393" s="23"/>
      <c r="J393" s="23"/>
      <c r="K393" s="23"/>
      <c r="L393" s="23"/>
      <c r="M393" s="23"/>
      <c r="AC393" s="160"/>
      <c r="AD393" s="23"/>
      <c r="AE393" s="23"/>
      <c r="AI393" s="23"/>
    </row>
    <row r="394" spans="1:35" s="32" customFormat="1" x14ac:dyDescent="0.25">
      <c r="A394" s="31"/>
      <c r="G394" s="23"/>
      <c r="H394" s="23"/>
      <c r="J394" s="23"/>
      <c r="K394" s="23"/>
      <c r="L394" s="23"/>
      <c r="M394" s="23"/>
      <c r="AC394" s="160"/>
      <c r="AD394" s="23"/>
      <c r="AE394" s="23"/>
      <c r="AI394" s="23"/>
    </row>
    <row r="395" spans="1:35" s="32" customFormat="1" x14ac:dyDescent="0.25">
      <c r="A395" s="31"/>
      <c r="G395" s="23"/>
      <c r="H395" s="23"/>
      <c r="J395" s="23"/>
      <c r="K395" s="23"/>
      <c r="L395" s="23"/>
      <c r="M395" s="23"/>
      <c r="AC395" s="160"/>
      <c r="AD395" s="23"/>
      <c r="AE395" s="23"/>
      <c r="AI395" s="23"/>
    </row>
    <row r="396" spans="1:35" s="32" customFormat="1" x14ac:dyDescent="0.25">
      <c r="A396" s="31"/>
      <c r="G396" s="23"/>
      <c r="H396" s="23"/>
      <c r="J396" s="23"/>
      <c r="K396" s="23"/>
      <c r="L396" s="23"/>
      <c r="M396" s="23"/>
      <c r="AC396" s="160"/>
      <c r="AD396" s="23"/>
      <c r="AE396" s="23"/>
      <c r="AI396" s="23"/>
    </row>
    <row r="397" spans="1:35" s="32" customFormat="1" x14ac:dyDescent="0.25">
      <c r="A397" s="31"/>
      <c r="G397" s="23"/>
      <c r="H397" s="23"/>
      <c r="J397" s="23"/>
      <c r="K397" s="23"/>
      <c r="L397" s="23"/>
      <c r="M397" s="23"/>
      <c r="AC397" s="160"/>
      <c r="AD397" s="23"/>
      <c r="AE397" s="23"/>
      <c r="AI397" s="23"/>
    </row>
    <row r="398" spans="1:35" s="32" customFormat="1" x14ac:dyDescent="0.25">
      <c r="A398" s="31"/>
      <c r="G398" s="23"/>
      <c r="H398" s="23"/>
      <c r="J398" s="23"/>
      <c r="K398" s="23"/>
      <c r="L398" s="23"/>
      <c r="M398" s="23"/>
      <c r="AC398" s="160"/>
      <c r="AD398" s="23"/>
      <c r="AE398" s="23"/>
      <c r="AI398" s="23"/>
    </row>
    <row r="399" spans="1:35" s="32" customFormat="1" x14ac:dyDescent="0.25">
      <c r="A399" s="31"/>
      <c r="G399" s="23"/>
      <c r="H399" s="23"/>
      <c r="J399" s="23"/>
      <c r="K399" s="23"/>
      <c r="L399" s="23"/>
      <c r="M399" s="23"/>
      <c r="AC399" s="160"/>
      <c r="AD399" s="23"/>
      <c r="AE399" s="23"/>
      <c r="AI399" s="23"/>
    </row>
    <row r="400" spans="1:35" s="32" customFormat="1" x14ac:dyDescent="0.25">
      <c r="A400" s="31"/>
      <c r="G400" s="23"/>
      <c r="H400" s="23"/>
      <c r="J400" s="23"/>
      <c r="K400" s="23"/>
      <c r="L400" s="23"/>
      <c r="M400" s="23"/>
      <c r="AC400" s="160"/>
      <c r="AD400" s="23"/>
      <c r="AE400" s="23"/>
      <c r="AI400" s="23"/>
    </row>
    <row r="401" spans="1:35" s="32" customFormat="1" x14ac:dyDescent="0.25">
      <c r="A401" s="31"/>
      <c r="G401" s="23"/>
      <c r="H401" s="23"/>
      <c r="J401" s="23"/>
      <c r="K401" s="23"/>
      <c r="L401" s="23"/>
      <c r="M401" s="23"/>
      <c r="AC401" s="160"/>
      <c r="AD401" s="23"/>
      <c r="AE401" s="23"/>
      <c r="AI401" s="23"/>
    </row>
    <row r="402" spans="1:35" s="32" customFormat="1" x14ac:dyDescent="0.25">
      <c r="A402" s="31"/>
      <c r="G402" s="23"/>
      <c r="H402" s="23"/>
      <c r="J402" s="23"/>
      <c r="K402" s="23"/>
      <c r="L402" s="23"/>
      <c r="M402" s="23"/>
      <c r="AC402" s="160"/>
      <c r="AD402" s="23"/>
      <c r="AE402" s="23"/>
      <c r="AI402" s="23"/>
    </row>
    <row r="403" spans="1:35" s="32" customFormat="1" x14ac:dyDescent="0.25">
      <c r="A403" s="31"/>
      <c r="G403" s="23"/>
      <c r="H403" s="23"/>
      <c r="J403" s="23"/>
      <c r="K403" s="23"/>
      <c r="L403" s="23"/>
      <c r="M403" s="23"/>
      <c r="AC403" s="160"/>
      <c r="AD403" s="23"/>
      <c r="AE403" s="23"/>
      <c r="AI403" s="23"/>
    </row>
    <row r="404" spans="1:35" s="32" customFormat="1" x14ac:dyDescent="0.25">
      <c r="A404" s="31"/>
      <c r="G404" s="23"/>
      <c r="H404" s="23"/>
      <c r="J404" s="23"/>
      <c r="K404" s="23"/>
      <c r="L404" s="23"/>
      <c r="M404" s="23"/>
      <c r="AC404" s="160"/>
      <c r="AD404" s="23"/>
      <c r="AE404" s="23"/>
      <c r="AI404" s="23"/>
    </row>
    <row r="405" spans="1:35" s="32" customFormat="1" x14ac:dyDescent="0.25">
      <c r="A405" s="31"/>
      <c r="G405" s="23"/>
      <c r="H405" s="23"/>
      <c r="J405" s="23"/>
      <c r="K405" s="23"/>
      <c r="L405" s="23"/>
      <c r="M405" s="23"/>
      <c r="AC405" s="160"/>
      <c r="AD405" s="23"/>
      <c r="AE405" s="23"/>
      <c r="AI405" s="23"/>
    </row>
    <row r="406" spans="1:35" s="32" customFormat="1" x14ac:dyDescent="0.25">
      <c r="A406" s="31"/>
      <c r="G406" s="23"/>
      <c r="H406" s="23"/>
      <c r="J406" s="23"/>
      <c r="K406" s="23"/>
      <c r="L406" s="23"/>
      <c r="M406" s="23"/>
      <c r="AC406" s="160"/>
      <c r="AD406" s="23"/>
      <c r="AE406" s="23"/>
      <c r="AI406" s="23"/>
    </row>
    <row r="407" spans="1:35" s="32" customFormat="1" x14ac:dyDescent="0.25">
      <c r="A407" s="31"/>
      <c r="G407" s="23"/>
      <c r="H407" s="23"/>
      <c r="J407" s="23"/>
      <c r="K407" s="23"/>
      <c r="L407" s="23"/>
      <c r="M407" s="23"/>
      <c r="AC407" s="160"/>
      <c r="AD407" s="23"/>
      <c r="AE407" s="23"/>
      <c r="AI407" s="23"/>
    </row>
    <row r="408" spans="1:35" s="32" customFormat="1" x14ac:dyDescent="0.25">
      <c r="A408" s="31"/>
      <c r="G408" s="23"/>
      <c r="H408" s="23"/>
      <c r="J408" s="23"/>
      <c r="K408" s="23"/>
      <c r="L408" s="23"/>
      <c r="M408" s="23"/>
      <c r="AC408" s="160"/>
      <c r="AD408" s="23"/>
      <c r="AE408" s="23"/>
      <c r="AI408" s="23"/>
    </row>
    <row r="409" spans="1:35" s="32" customFormat="1" x14ac:dyDescent="0.25">
      <c r="A409" s="31"/>
      <c r="G409" s="23"/>
      <c r="H409" s="23"/>
      <c r="J409" s="23"/>
      <c r="K409" s="23"/>
      <c r="L409" s="23"/>
      <c r="M409" s="23"/>
      <c r="AC409" s="160"/>
      <c r="AD409" s="23"/>
      <c r="AE409" s="23"/>
      <c r="AI409" s="23"/>
    </row>
    <row r="410" spans="1:35" s="32" customFormat="1" x14ac:dyDescent="0.25">
      <c r="A410" s="31"/>
      <c r="G410" s="23"/>
      <c r="H410" s="23"/>
      <c r="J410" s="23"/>
      <c r="K410" s="23"/>
      <c r="L410" s="23"/>
      <c r="M410" s="23"/>
      <c r="AC410" s="160"/>
      <c r="AD410" s="23"/>
      <c r="AE410" s="23"/>
      <c r="AI410" s="23"/>
    </row>
    <row r="411" spans="1:35" s="32" customFormat="1" x14ac:dyDescent="0.25">
      <c r="A411" s="31"/>
      <c r="G411" s="23"/>
      <c r="H411" s="23"/>
      <c r="J411" s="23"/>
      <c r="K411" s="23"/>
      <c r="L411" s="23"/>
      <c r="M411" s="23"/>
      <c r="AC411" s="160"/>
      <c r="AD411" s="23"/>
      <c r="AE411" s="23"/>
      <c r="AI411" s="23"/>
    </row>
    <row r="412" spans="1:35" s="32" customFormat="1" x14ac:dyDescent="0.25">
      <c r="A412" s="31"/>
      <c r="G412" s="23"/>
      <c r="H412" s="23"/>
      <c r="J412" s="23"/>
      <c r="K412" s="23"/>
      <c r="L412" s="23"/>
      <c r="M412" s="23"/>
      <c r="AC412" s="160"/>
      <c r="AD412" s="23"/>
      <c r="AE412" s="23"/>
      <c r="AI412" s="23"/>
    </row>
    <row r="413" spans="1:35" s="32" customFormat="1" x14ac:dyDescent="0.25">
      <c r="A413" s="31"/>
      <c r="G413" s="23"/>
      <c r="H413" s="23"/>
      <c r="J413" s="23"/>
      <c r="K413" s="23"/>
      <c r="L413" s="23"/>
      <c r="M413" s="23"/>
      <c r="AC413" s="160"/>
      <c r="AD413" s="23"/>
      <c r="AE413" s="23"/>
      <c r="AI413" s="23"/>
    </row>
    <row r="414" spans="1:35" s="32" customFormat="1" x14ac:dyDescent="0.25">
      <c r="A414" s="31"/>
      <c r="G414" s="23"/>
      <c r="H414" s="23"/>
      <c r="J414" s="23"/>
      <c r="K414" s="23"/>
      <c r="L414" s="23"/>
      <c r="M414" s="23"/>
      <c r="AC414" s="160"/>
      <c r="AD414" s="23"/>
      <c r="AE414" s="23"/>
      <c r="AI414" s="23"/>
    </row>
    <row r="415" spans="1:35" s="32" customFormat="1" x14ac:dyDescent="0.25">
      <c r="A415" s="31"/>
      <c r="G415" s="23"/>
      <c r="H415" s="23"/>
      <c r="J415" s="23"/>
      <c r="K415" s="23"/>
      <c r="L415" s="23"/>
      <c r="M415" s="23"/>
      <c r="AC415" s="160"/>
      <c r="AD415" s="23"/>
      <c r="AE415" s="23"/>
      <c r="AI415" s="23"/>
    </row>
    <row r="416" spans="1:35" s="32" customFormat="1" x14ac:dyDescent="0.25">
      <c r="A416" s="31"/>
      <c r="G416" s="23"/>
      <c r="H416" s="23"/>
      <c r="J416" s="23"/>
      <c r="K416" s="23"/>
      <c r="L416" s="23"/>
      <c r="M416" s="23"/>
      <c r="AC416" s="160"/>
      <c r="AD416" s="23"/>
      <c r="AE416" s="23"/>
      <c r="AI416" s="23"/>
    </row>
    <row r="417" spans="1:35" s="32" customFormat="1" x14ac:dyDescent="0.25">
      <c r="A417" s="31"/>
      <c r="G417" s="23"/>
      <c r="H417" s="23"/>
      <c r="J417" s="23"/>
      <c r="K417" s="23"/>
      <c r="L417" s="23"/>
      <c r="M417" s="23"/>
      <c r="AC417" s="160"/>
      <c r="AD417" s="23"/>
      <c r="AE417" s="23"/>
      <c r="AI417" s="23"/>
    </row>
    <row r="418" spans="1:35" s="32" customFormat="1" x14ac:dyDescent="0.25">
      <c r="A418" s="31"/>
      <c r="G418" s="23"/>
      <c r="H418" s="23"/>
      <c r="J418" s="23"/>
      <c r="K418" s="23"/>
      <c r="L418" s="23"/>
      <c r="M418" s="23"/>
      <c r="AC418" s="160"/>
      <c r="AD418" s="23"/>
      <c r="AE418" s="23"/>
      <c r="AI418" s="23"/>
    </row>
    <row r="419" spans="1:35" s="32" customFormat="1" x14ac:dyDescent="0.25">
      <c r="A419" s="31"/>
      <c r="G419" s="23"/>
      <c r="H419" s="23"/>
      <c r="J419" s="23"/>
      <c r="K419" s="23"/>
      <c r="L419" s="23"/>
      <c r="M419" s="23"/>
      <c r="AC419" s="160"/>
      <c r="AD419" s="23"/>
      <c r="AE419" s="23"/>
      <c r="AI419" s="23"/>
    </row>
    <row r="420" spans="1:35" s="32" customFormat="1" x14ac:dyDescent="0.25">
      <c r="A420" s="31"/>
      <c r="G420" s="23"/>
      <c r="H420" s="23"/>
      <c r="J420" s="23"/>
      <c r="K420" s="23"/>
      <c r="L420" s="23"/>
      <c r="M420" s="23"/>
      <c r="AC420" s="160"/>
      <c r="AD420" s="23"/>
      <c r="AE420" s="23"/>
      <c r="AI420" s="23"/>
    </row>
    <row r="421" spans="1:35" s="32" customFormat="1" x14ac:dyDescent="0.25">
      <c r="A421" s="31"/>
      <c r="G421" s="23"/>
      <c r="H421" s="23"/>
      <c r="J421" s="23"/>
      <c r="K421" s="23"/>
      <c r="L421" s="23"/>
      <c r="M421" s="23"/>
      <c r="AC421" s="160"/>
      <c r="AD421" s="23"/>
      <c r="AE421" s="23"/>
      <c r="AI421" s="23"/>
    </row>
    <row r="422" spans="1:35" s="32" customFormat="1" x14ac:dyDescent="0.25">
      <c r="A422" s="31"/>
      <c r="G422" s="23"/>
      <c r="H422" s="23"/>
      <c r="J422" s="23"/>
      <c r="K422" s="23"/>
      <c r="L422" s="23"/>
      <c r="M422" s="23"/>
      <c r="AC422" s="160"/>
      <c r="AD422" s="23"/>
      <c r="AE422" s="23"/>
      <c r="AI422" s="23"/>
    </row>
    <row r="423" spans="1:35" s="32" customFormat="1" x14ac:dyDescent="0.25">
      <c r="A423" s="31"/>
      <c r="G423" s="23"/>
      <c r="H423" s="23"/>
      <c r="J423" s="23"/>
      <c r="K423" s="23"/>
      <c r="L423" s="23"/>
      <c r="M423" s="23"/>
      <c r="AC423" s="160"/>
      <c r="AD423" s="23"/>
      <c r="AE423" s="23"/>
      <c r="AI423" s="23"/>
    </row>
    <row r="424" spans="1:35" s="32" customFormat="1" x14ac:dyDescent="0.25">
      <c r="A424" s="31"/>
      <c r="G424" s="23"/>
      <c r="H424" s="23"/>
      <c r="J424" s="23"/>
      <c r="K424" s="23"/>
      <c r="L424" s="23"/>
      <c r="M424" s="23"/>
      <c r="AC424" s="160"/>
      <c r="AD424" s="23"/>
      <c r="AE424" s="23"/>
      <c r="AI424" s="23"/>
    </row>
    <row r="425" spans="1:35" s="32" customFormat="1" x14ac:dyDescent="0.25">
      <c r="A425" s="31"/>
      <c r="G425" s="23"/>
      <c r="H425" s="23"/>
      <c r="J425" s="23"/>
      <c r="K425" s="23"/>
      <c r="L425" s="23"/>
      <c r="M425" s="23"/>
      <c r="AC425" s="160"/>
      <c r="AD425" s="23"/>
      <c r="AE425" s="23"/>
      <c r="AI425" s="23"/>
    </row>
    <row r="426" spans="1:35" s="32" customFormat="1" x14ac:dyDescent="0.25">
      <c r="A426" s="31"/>
      <c r="G426" s="23"/>
      <c r="H426" s="23"/>
      <c r="J426" s="23"/>
      <c r="K426" s="23"/>
      <c r="L426" s="23"/>
      <c r="M426" s="23"/>
      <c r="AC426" s="160"/>
      <c r="AD426" s="23"/>
      <c r="AE426" s="23"/>
      <c r="AI426" s="23"/>
    </row>
    <row r="427" spans="1:35" s="32" customFormat="1" x14ac:dyDescent="0.25">
      <c r="A427" s="31"/>
      <c r="G427" s="23"/>
      <c r="H427" s="23"/>
      <c r="J427" s="23"/>
      <c r="K427" s="23"/>
      <c r="L427" s="23"/>
      <c r="M427" s="23"/>
      <c r="AC427" s="160"/>
      <c r="AD427" s="23"/>
      <c r="AE427" s="23"/>
      <c r="AI427" s="23"/>
    </row>
    <row r="428" spans="1:35" s="32" customFormat="1" x14ac:dyDescent="0.25">
      <c r="A428" s="31"/>
      <c r="G428" s="23"/>
      <c r="H428" s="23"/>
      <c r="J428" s="23"/>
      <c r="K428" s="23"/>
      <c r="L428" s="23"/>
      <c r="M428" s="23"/>
      <c r="AC428" s="160"/>
      <c r="AD428" s="23"/>
      <c r="AE428" s="23"/>
      <c r="AI428" s="23"/>
    </row>
    <row r="429" spans="1:35" s="32" customFormat="1" x14ac:dyDescent="0.25">
      <c r="A429" s="31"/>
      <c r="G429" s="23"/>
      <c r="H429" s="23"/>
      <c r="J429" s="23"/>
      <c r="K429" s="23"/>
      <c r="L429" s="23"/>
      <c r="M429" s="23"/>
      <c r="AC429" s="160"/>
      <c r="AD429" s="23"/>
      <c r="AE429" s="23"/>
      <c r="AI429" s="23"/>
    </row>
    <row r="430" spans="1:35" s="32" customFormat="1" x14ac:dyDescent="0.25">
      <c r="A430" s="31"/>
      <c r="G430" s="23"/>
      <c r="H430" s="23"/>
      <c r="J430" s="23"/>
      <c r="K430" s="23"/>
      <c r="L430" s="23"/>
      <c r="M430" s="23"/>
      <c r="AC430" s="160"/>
      <c r="AD430" s="23"/>
      <c r="AE430" s="23"/>
      <c r="AI430" s="23"/>
    </row>
    <row r="431" spans="1:35" s="32" customFormat="1" x14ac:dyDescent="0.25">
      <c r="A431" s="31"/>
      <c r="G431" s="23"/>
      <c r="H431" s="23"/>
      <c r="J431" s="23"/>
      <c r="K431" s="23"/>
      <c r="L431" s="23"/>
      <c r="M431" s="23"/>
      <c r="AC431" s="160"/>
      <c r="AD431" s="23"/>
      <c r="AE431" s="23"/>
      <c r="AI431" s="23"/>
    </row>
    <row r="432" spans="1:35" s="32" customFormat="1" x14ac:dyDescent="0.25">
      <c r="A432" s="31"/>
      <c r="G432" s="23"/>
      <c r="H432" s="23"/>
      <c r="J432" s="23"/>
      <c r="K432" s="23"/>
      <c r="L432" s="23"/>
      <c r="M432" s="23"/>
      <c r="AC432" s="160"/>
      <c r="AD432" s="23"/>
      <c r="AE432" s="23"/>
      <c r="AI432" s="23"/>
    </row>
    <row r="433" spans="1:35" s="32" customFormat="1" x14ac:dyDescent="0.25">
      <c r="A433" s="31"/>
      <c r="G433" s="23"/>
      <c r="H433" s="23"/>
      <c r="J433" s="23"/>
      <c r="K433" s="23"/>
      <c r="L433" s="23"/>
      <c r="M433" s="23"/>
      <c r="AC433" s="160"/>
      <c r="AD433" s="23"/>
      <c r="AE433" s="23"/>
      <c r="AI433" s="23"/>
    </row>
    <row r="434" spans="1:35" s="32" customFormat="1" x14ac:dyDescent="0.25">
      <c r="A434" s="31"/>
      <c r="G434" s="23"/>
      <c r="H434" s="23"/>
      <c r="J434" s="23"/>
      <c r="K434" s="23"/>
      <c r="L434" s="23"/>
      <c r="M434" s="23"/>
      <c r="AC434" s="160"/>
      <c r="AD434" s="23"/>
      <c r="AE434" s="23"/>
      <c r="AI434" s="23"/>
    </row>
    <row r="435" spans="1:35" s="32" customFormat="1" x14ac:dyDescent="0.25">
      <c r="A435" s="31"/>
      <c r="G435" s="23"/>
      <c r="H435" s="23"/>
      <c r="J435" s="23"/>
      <c r="K435" s="23"/>
      <c r="L435" s="23"/>
      <c r="M435" s="23"/>
      <c r="AC435" s="160"/>
      <c r="AD435" s="23"/>
      <c r="AE435" s="23"/>
      <c r="AI435" s="23"/>
    </row>
    <row r="436" spans="1:35" s="32" customFormat="1" x14ac:dyDescent="0.25">
      <c r="A436" s="31"/>
      <c r="G436" s="23"/>
      <c r="H436" s="23"/>
      <c r="J436" s="23"/>
      <c r="K436" s="23"/>
      <c r="L436" s="23"/>
      <c r="M436" s="23"/>
      <c r="AC436" s="160"/>
      <c r="AD436" s="23"/>
      <c r="AE436" s="23"/>
      <c r="AI436" s="23"/>
    </row>
    <row r="437" spans="1:35" s="32" customFormat="1" x14ac:dyDescent="0.25">
      <c r="A437" s="31"/>
      <c r="G437" s="23"/>
      <c r="H437" s="23"/>
      <c r="J437" s="23"/>
      <c r="K437" s="23"/>
      <c r="L437" s="23"/>
      <c r="M437" s="23"/>
      <c r="AC437" s="160"/>
      <c r="AD437" s="23"/>
      <c r="AE437" s="23"/>
      <c r="AI437" s="23"/>
    </row>
    <row r="438" spans="1:35" s="32" customFormat="1" x14ac:dyDescent="0.25">
      <c r="A438" s="31"/>
      <c r="G438" s="23"/>
      <c r="H438" s="23"/>
      <c r="J438" s="23"/>
      <c r="K438" s="23"/>
      <c r="L438" s="23"/>
      <c r="M438" s="23"/>
      <c r="AC438" s="160"/>
      <c r="AD438" s="23"/>
      <c r="AE438" s="23"/>
      <c r="AI438" s="23"/>
    </row>
    <row r="439" spans="1:35" s="32" customFormat="1" x14ac:dyDescent="0.25">
      <c r="A439" s="31"/>
      <c r="G439" s="23"/>
      <c r="H439" s="23"/>
      <c r="J439" s="23"/>
      <c r="K439" s="23"/>
      <c r="L439" s="23"/>
      <c r="M439" s="23"/>
      <c r="AC439" s="160"/>
      <c r="AD439" s="23"/>
      <c r="AE439" s="23"/>
      <c r="AI439" s="23"/>
    </row>
    <row r="440" spans="1:35" s="32" customFormat="1" x14ac:dyDescent="0.25">
      <c r="A440" s="31"/>
      <c r="G440" s="23"/>
      <c r="H440" s="23"/>
      <c r="J440" s="23"/>
      <c r="K440" s="23"/>
      <c r="L440" s="23"/>
      <c r="M440" s="23"/>
      <c r="AC440" s="160"/>
      <c r="AD440" s="23"/>
      <c r="AE440" s="23"/>
      <c r="AI440" s="23"/>
    </row>
    <row r="441" spans="1:35" s="32" customFormat="1" x14ac:dyDescent="0.25">
      <c r="A441" s="31"/>
      <c r="G441" s="23"/>
      <c r="H441" s="23"/>
      <c r="J441" s="23"/>
      <c r="K441" s="23"/>
      <c r="L441" s="23"/>
      <c r="M441" s="23"/>
      <c r="AC441" s="160"/>
      <c r="AD441" s="23"/>
      <c r="AE441" s="23"/>
      <c r="AI441" s="23"/>
    </row>
    <row r="442" spans="1:35" s="32" customFormat="1" x14ac:dyDescent="0.25">
      <c r="A442" s="31"/>
      <c r="G442" s="23"/>
      <c r="H442" s="23"/>
      <c r="J442" s="23"/>
      <c r="K442" s="23"/>
      <c r="L442" s="23"/>
      <c r="M442" s="23"/>
      <c r="AC442" s="160"/>
      <c r="AD442" s="23"/>
      <c r="AE442" s="23"/>
      <c r="AI442" s="23"/>
    </row>
    <row r="443" spans="1:35" s="32" customFormat="1" x14ac:dyDescent="0.25">
      <c r="A443" s="31"/>
      <c r="G443" s="23"/>
      <c r="H443" s="23"/>
      <c r="J443" s="23"/>
      <c r="K443" s="23"/>
      <c r="L443" s="23"/>
      <c r="M443" s="23"/>
      <c r="AC443" s="160"/>
      <c r="AD443" s="23"/>
      <c r="AE443" s="23"/>
      <c r="AI443" s="23"/>
    </row>
    <row r="444" spans="1:35" s="32" customFormat="1" x14ac:dyDescent="0.25">
      <c r="A444" s="31"/>
      <c r="G444" s="23"/>
      <c r="H444" s="23"/>
      <c r="J444" s="23"/>
      <c r="K444" s="23"/>
      <c r="L444" s="23"/>
      <c r="M444" s="23"/>
      <c r="AC444" s="160"/>
      <c r="AD444" s="23"/>
      <c r="AE444" s="23"/>
      <c r="AI444" s="23"/>
    </row>
    <row r="445" spans="1:35" s="32" customFormat="1" x14ac:dyDescent="0.25">
      <c r="A445" s="31"/>
      <c r="G445" s="23"/>
      <c r="H445" s="23"/>
      <c r="J445" s="23"/>
      <c r="K445" s="23"/>
      <c r="L445" s="23"/>
      <c r="M445" s="23"/>
      <c r="AC445" s="160"/>
      <c r="AD445" s="23"/>
      <c r="AE445" s="23"/>
      <c r="AI445" s="23"/>
    </row>
    <row r="446" spans="1:35" s="32" customFormat="1" x14ac:dyDescent="0.25">
      <c r="A446" s="31"/>
      <c r="G446" s="23"/>
      <c r="H446" s="23"/>
      <c r="J446" s="23"/>
      <c r="K446" s="23"/>
      <c r="L446" s="23"/>
      <c r="M446" s="23"/>
      <c r="AC446" s="160"/>
      <c r="AD446" s="23"/>
      <c r="AE446" s="23"/>
      <c r="AI446" s="23"/>
    </row>
    <row r="447" spans="1:35" s="32" customFormat="1" x14ac:dyDescent="0.25">
      <c r="A447" s="31"/>
      <c r="G447" s="23"/>
      <c r="H447" s="23"/>
      <c r="J447" s="23"/>
      <c r="K447" s="23"/>
      <c r="L447" s="23"/>
      <c r="M447" s="23"/>
      <c r="AC447" s="160"/>
      <c r="AD447" s="23"/>
      <c r="AE447" s="23"/>
      <c r="AI447" s="23"/>
    </row>
    <row r="448" spans="1:35" s="32" customFormat="1" x14ac:dyDescent="0.25">
      <c r="A448" s="31"/>
      <c r="G448" s="23"/>
      <c r="H448" s="23"/>
      <c r="J448" s="23"/>
      <c r="K448" s="23"/>
      <c r="L448" s="23"/>
      <c r="M448" s="23"/>
      <c r="AC448" s="160"/>
      <c r="AD448" s="23"/>
      <c r="AE448" s="23"/>
      <c r="AI448" s="23"/>
    </row>
    <row r="449" spans="1:35" s="32" customFormat="1" x14ac:dyDescent="0.25">
      <c r="A449" s="31"/>
      <c r="G449" s="23"/>
      <c r="H449" s="23"/>
      <c r="J449" s="23"/>
      <c r="K449" s="23"/>
      <c r="L449" s="23"/>
      <c r="M449" s="23"/>
      <c r="AC449" s="160"/>
      <c r="AD449" s="23"/>
      <c r="AE449" s="23"/>
      <c r="AI449" s="23"/>
    </row>
    <row r="450" spans="1:35" s="32" customFormat="1" x14ac:dyDescent="0.25">
      <c r="A450" s="31"/>
      <c r="G450" s="23"/>
      <c r="H450" s="23"/>
      <c r="J450" s="23"/>
      <c r="K450" s="23"/>
      <c r="L450" s="23"/>
      <c r="M450" s="23"/>
      <c r="AC450" s="160"/>
      <c r="AD450" s="23"/>
      <c r="AE450" s="23"/>
      <c r="AI450" s="23"/>
    </row>
    <row r="451" spans="1:35" s="32" customFormat="1" x14ac:dyDescent="0.25">
      <c r="A451" s="31"/>
      <c r="G451" s="23"/>
      <c r="H451" s="23"/>
      <c r="J451" s="23"/>
      <c r="K451" s="23"/>
      <c r="L451" s="23"/>
      <c r="M451" s="23"/>
      <c r="AC451" s="160"/>
      <c r="AD451" s="23"/>
      <c r="AE451" s="23"/>
      <c r="AI451" s="23"/>
    </row>
    <row r="452" spans="1:35" s="32" customFormat="1" x14ac:dyDescent="0.25">
      <c r="A452" s="31"/>
      <c r="G452" s="23"/>
      <c r="H452" s="23"/>
      <c r="J452" s="23"/>
      <c r="K452" s="23"/>
      <c r="L452" s="23"/>
      <c r="M452" s="23"/>
      <c r="AC452" s="160"/>
      <c r="AD452" s="23"/>
      <c r="AE452" s="23"/>
      <c r="AI452" s="23"/>
    </row>
    <row r="453" spans="1:35" s="32" customFormat="1" x14ac:dyDescent="0.25">
      <c r="A453" s="31"/>
      <c r="G453" s="23"/>
      <c r="H453" s="23"/>
      <c r="J453" s="23"/>
      <c r="K453" s="23"/>
      <c r="L453" s="23"/>
      <c r="M453" s="23"/>
      <c r="AC453" s="160"/>
      <c r="AD453" s="23"/>
      <c r="AE453" s="23"/>
      <c r="AI453" s="23"/>
    </row>
    <row r="454" spans="1:35" s="32" customFormat="1" x14ac:dyDescent="0.25">
      <c r="A454" s="31"/>
      <c r="G454" s="23"/>
      <c r="H454" s="23"/>
      <c r="J454" s="23"/>
      <c r="K454" s="23"/>
      <c r="L454" s="23"/>
      <c r="M454" s="23"/>
      <c r="AC454" s="160"/>
      <c r="AD454" s="23"/>
      <c r="AE454" s="23"/>
      <c r="AI454" s="23"/>
    </row>
    <row r="455" spans="1:35" s="32" customFormat="1" x14ac:dyDescent="0.25">
      <c r="A455" s="31"/>
      <c r="G455" s="23"/>
      <c r="H455" s="23"/>
      <c r="J455" s="23"/>
      <c r="K455" s="23"/>
      <c r="L455" s="23"/>
      <c r="M455" s="23"/>
      <c r="AC455" s="160"/>
      <c r="AD455" s="23"/>
      <c r="AE455" s="23"/>
      <c r="AI455" s="23"/>
    </row>
    <row r="456" spans="1:35" s="32" customFormat="1" x14ac:dyDescent="0.25">
      <c r="A456" s="31"/>
      <c r="G456" s="23"/>
      <c r="H456" s="23"/>
      <c r="J456" s="23"/>
      <c r="K456" s="23"/>
      <c r="L456" s="23"/>
      <c r="M456" s="23"/>
      <c r="AC456" s="160"/>
      <c r="AD456" s="23"/>
      <c r="AE456" s="23"/>
      <c r="AI456" s="23"/>
    </row>
    <row r="457" spans="1:35" s="32" customFormat="1" x14ac:dyDescent="0.25">
      <c r="A457" s="31"/>
      <c r="G457" s="23"/>
      <c r="H457" s="23"/>
      <c r="J457" s="23"/>
      <c r="K457" s="23"/>
      <c r="L457" s="23"/>
      <c r="M457" s="23"/>
      <c r="AC457" s="160"/>
      <c r="AD457" s="23"/>
      <c r="AE457" s="23"/>
      <c r="AI457" s="23"/>
    </row>
    <row r="458" spans="1:35" s="32" customFormat="1" x14ac:dyDescent="0.25">
      <c r="A458" s="31"/>
      <c r="G458" s="23"/>
      <c r="H458" s="23"/>
      <c r="J458" s="23"/>
      <c r="K458" s="23"/>
      <c r="L458" s="23"/>
      <c r="M458" s="23"/>
      <c r="AC458" s="160"/>
      <c r="AD458" s="23"/>
      <c r="AE458" s="23"/>
      <c r="AI458" s="23"/>
    </row>
    <row r="459" spans="1:35" s="32" customFormat="1" x14ac:dyDescent="0.25">
      <c r="A459" s="31"/>
      <c r="G459" s="23"/>
      <c r="H459" s="23"/>
      <c r="J459" s="23"/>
      <c r="K459" s="23"/>
      <c r="L459" s="23"/>
      <c r="M459" s="23"/>
      <c r="AC459" s="160"/>
      <c r="AD459" s="23"/>
      <c r="AE459" s="23"/>
      <c r="AI459" s="23"/>
    </row>
    <row r="460" spans="1:35" s="32" customFormat="1" x14ac:dyDescent="0.25">
      <c r="A460" s="31"/>
      <c r="G460" s="23"/>
      <c r="H460" s="23"/>
      <c r="J460" s="23"/>
      <c r="K460" s="23"/>
      <c r="L460" s="23"/>
      <c r="M460" s="23"/>
      <c r="AC460" s="160"/>
      <c r="AD460" s="23"/>
      <c r="AE460" s="23"/>
      <c r="AI460" s="23"/>
    </row>
    <row r="461" spans="1:35" s="32" customFormat="1" x14ac:dyDescent="0.25">
      <c r="A461" s="31"/>
      <c r="G461" s="23"/>
      <c r="H461" s="23"/>
      <c r="J461" s="23"/>
      <c r="K461" s="23"/>
      <c r="L461" s="23"/>
      <c r="M461" s="23"/>
      <c r="AC461" s="160"/>
      <c r="AD461" s="23"/>
      <c r="AE461" s="23"/>
      <c r="AI461" s="23"/>
    </row>
    <row r="462" spans="1:35" s="32" customFormat="1" x14ac:dyDescent="0.25">
      <c r="A462" s="31"/>
      <c r="G462" s="23"/>
      <c r="H462" s="23"/>
      <c r="J462" s="23"/>
      <c r="K462" s="23"/>
      <c r="L462" s="23"/>
      <c r="M462" s="23"/>
      <c r="AC462" s="160"/>
      <c r="AD462" s="23"/>
      <c r="AE462" s="23"/>
      <c r="AI462" s="23"/>
    </row>
    <row r="463" spans="1:35" s="32" customFormat="1" x14ac:dyDescent="0.25">
      <c r="A463" s="31"/>
      <c r="G463" s="23"/>
      <c r="H463" s="23"/>
      <c r="J463" s="23"/>
      <c r="K463" s="23"/>
      <c r="L463" s="23"/>
      <c r="M463" s="23"/>
      <c r="AC463" s="160"/>
      <c r="AD463" s="23"/>
      <c r="AE463" s="23"/>
      <c r="AI463" s="23"/>
    </row>
    <row r="464" spans="1:35" s="32" customFormat="1" x14ac:dyDescent="0.25">
      <c r="A464" s="31"/>
      <c r="G464" s="23"/>
      <c r="H464" s="23"/>
      <c r="J464" s="23"/>
      <c r="K464" s="23"/>
      <c r="L464" s="23"/>
      <c r="M464" s="23"/>
      <c r="AC464" s="160"/>
      <c r="AD464" s="23"/>
      <c r="AE464" s="23"/>
      <c r="AI464" s="23"/>
    </row>
    <row r="465" spans="1:35" s="32" customFormat="1" x14ac:dyDescent="0.25">
      <c r="A465" s="31"/>
      <c r="G465" s="23"/>
      <c r="H465" s="23"/>
      <c r="J465" s="23"/>
      <c r="K465" s="23"/>
      <c r="L465" s="23"/>
      <c r="M465" s="23"/>
      <c r="AC465" s="160"/>
      <c r="AD465" s="23"/>
      <c r="AE465" s="23"/>
      <c r="AI465" s="23"/>
    </row>
    <row r="466" spans="1:35" s="32" customFormat="1" x14ac:dyDescent="0.25">
      <c r="A466" s="31"/>
      <c r="G466" s="23"/>
      <c r="H466" s="23"/>
      <c r="J466" s="23"/>
      <c r="K466" s="23"/>
      <c r="L466" s="23"/>
      <c r="M466" s="23"/>
      <c r="AC466" s="160"/>
      <c r="AD466" s="23"/>
      <c r="AE466" s="23"/>
      <c r="AI466" s="23"/>
    </row>
    <row r="467" spans="1:35" s="32" customFormat="1" x14ac:dyDescent="0.25">
      <c r="A467" s="31"/>
      <c r="G467" s="23"/>
      <c r="H467" s="23"/>
      <c r="J467" s="23"/>
      <c r="K467" s="23"/>
      <c r="L467" s="23"/>
      <c r="M467" s="23"/>
      <c r="AC467" s="160"/>
      <c r="AD467" s="23"/>
      <c r="AE467" s="23"/>
      <c r="AI467" s="23"/>
    </row>
    <row r="468" spans="1:35" s="32" customFormat="1" x14ac:dyDescent="0.25">
      <c r="A468" s="31"/>
      <c r="G468" s="23"/>
      <c r="H468" s="23"/>
      <c r="J468" s="23"/>
      <c r="K468" s="23"/>
      <c r="L468" s="23"/>
      <c r="M468" s="23"/>
      <c r="AC468" s="160"/>
      <c r="AD468" s="23"/>
      <c r="AE468" s="23"/>
      <c r="AI468" s="23"/>
    </row>
    <row r="469" spans="1:35" s="32" customFormat="1" x14ac:dyDescent="0.25">
      <c r="A469" s="31"/>
      <c r="G469" s="23"/>
      <c r="H469" s="23"/>
      <c r="J469" s="23"/>
      <c r="K469" s="23"/>
      <c r="L469" s="23"/>
      <c r="M469" s="23"/>
      <c r="AC469" s="160"/>
      <c r="AD469" s="23"/>
      <c r="AE469" s="23"/>
      <c r="AI469" s="23"/>
    </row>
    <row r="470" spans="1:35" s="32" customFormat="1" x14ac:dyDescent="0.25">
      <c r="A470" s="31"/>
      <c r="G470" s="23"/>
      <c r="H470" s="23"/>
      <c r="J470" s="23"/>
      <c r="K470" s="23"/>
      <c r="L470" s="23"/>
      <c r="M470" s="23"/>
      <c r="AC470" s="160"/>
      <c r="AD470" s="23"/>
      <c r="AE470" s="23"/>
      <c r="AI470" s="23"/>
    </row>
    <row r="471" spans="1:35" s="32" customFormat="1" x14ac:dyDescent="0.25">
      <c r="A471" s="31"/>
      <c r="G471" s="23"/>
      <c r="H471" s="23"/>
      <c r="J471" s="23"/>
      <c r="K471" s="23"/>
      <c r="L471" s="23"/>
      <c r="M471" s="23"/>
      <c r="AC471" s="160"/>
      <c r="AD471" s="23"/>
      <c r="AE471" s="23"/>
      <c r="AI471" s="23"/>
    </row>
    <row r="472" spans="1:35" s="32" customFormat="1" x14ac:dyDescent="0.25">
      <c r="A472" s="31"/>
      <c r="G472" s="23"/>
      <c r="H472" s="23"/>
      <c r="J472" s="23"/>
      <c r="K472" s="23"/>
      <c r="L472" s="23"/>
      <c r="M472" s="23"/>
      <c r="AC472" s="160"/>
      <c r="AD472" s="23"/>
      <c r="AE472" s="23"/>
      <c r="AI472" s="23"/>
    </row>
    <row r="473" spans="1:35" s="32" customFormat="1" x14ac:dyDescent="0.25">
      <c r="A473" s="31"/>
      <c r="G473" s="23"/>
      <c r="H473" s="23"/>
      <c r="J473" s="23"/>
      <c r="K473" s="23"/>
      <c r="L473" s="23"/>
      <c r="M473" s="23"/>
      <c r="AC473" s="160"/>
      <c r="AD473" s="23"/>
      <c r="AE473" s="23"/>
      <c r="AI473" s="23"/>
    </row>
    <row r="474" spans="1:35" s="32" customFormat="1" x14ac:dyDescent="0.25">
      <c r="A474" s="31"/>
      <c r="G474" s="23"/>
      <c r="H474" s="23"/>
      <c r="J474" s="23"/>
      <c r="K474" s="23"/>
      <c r="L474" s="23"/>
      <c r="M474" s="23"/>
      <c r="AC474" s="160"/>
      <c r="AD474" s="23"/>
      <c r="AE474" s="23"/>
      <c r="AI474" s="23"/>
    </row>
    <row r="475" spans="1:35" s="32" customFormat="1" x14ac:dyDescent="0.25">
      <c r="A475" s="31"/>
      <c r="G475" s="23"/>
      <c r="H475" s="23"/>
      <c r="J475" s="23"/>
      <c r="K475" s="23"/>
      <c r="L475" s="23"/>
      <c r="M475" s="23"/>
      <c r="AC475" s="160"/>
      <c r="AD475" s="23"/>
      <c r="AE475" s="23"/>
      <c r="AI475" s="23"/>
    </row>
    <row r="476" spans="1:35" s="32" customFormat="1" x14ac:dyDescent="0.25">
      <c r="A476" s="31"/>
      <c r="G476" s="23"/>
      <c r="H476" s="23"/>
      <c r="J476" s="23"/>
      <c r="K476" s="23"/>
      <c r="L476" s="23"/>
      <c r="M476" s="23"/>
      <c r="AC476" s="160"/>
      <c r="AD476" s="23"/>
      <c r="AE476" s="23"/>
      <c r="AI476" s="23"/>
    </row>
    <row r="477" spans="1:35" s="32" customFormat="1" x14ac:dyDescent="0.25">
      <c r="A477" s="31"/>
      <c r="G477" s="23"/>
      <c r="H477" s="23"/>
      <c r="J477" s="23"/>
      <c r="K477" s="23"/>
      <c r="L477" s="23"/>
      <c r="M477" s="23"/>
      <c r="AC477" s="160"/>
      <c r="AD477" s="23"/>
      <c r="AE477" s="23"/>
      <c r="AI477" s="23"/>
    </row>
    <row r="478" spans="1:35" s="32" customFormat="1" x14ac:dyDescent="0.25">
      <c r="A478" s="31"/>
      <c r="G478" s="23"/>
      <c r="H478" s="23"/>
      <c r="J478" s="23"/>
      <c r="K478" s="23"/>
      <c r="L478" s="23"/>
      <c r="M478" s="23"/>
      <c r="AC478" s="160"/>
      <c r="AD478" s="23"/>
      <c r="AE478" s="23"/>
      <c r="AI478" s="23"/>
    </row>
    <row r="479" spans="1:35" s="32" customFormat="1" x14ac:dyDescent="0.25">
      <c r="A479" s="31"/>
      <c r="G479" s="23"/>
      <c r="H479" s="23"/>
      <c r="J479" s="23"/>
      <c r="K479" s="23"/>
      <c r="L479" s="23"/>
      <c r="M479" s="23"/>
      <c r="AC479" s="160"/>
      <c r="AD479" s="23"/>
      <c r="AE479" s="23"/>
      <c r="AI479" s="23"/>
    </row>
    <row r="480" spans="1:35" s="32" customFormat="1" x14ac:dyDescent="0.25">
      <c r="A480" s="31"/>
      <c r="G480" s="23"/>
      <c r="H480" s="23"/>
      <c r="J480" s="23"/>
      <c r="K480" s="23"/>
      <c r="L480" s="23"/>
      <c r="M480" s="23"/>
      <c r="AC480" s="160"/>
      <c r="AD480" s="23"/>
      <c r="AE480" s="23"/>
      <c r="AI480" s="23"/>
    </row>
    <row r="481" spans="1:35" s="32" customFormat="1" x14ac:dyDescent="0.25">
      <c r="A481" s="31"/>
      <c r="G481" s="23"/>
      <c r="H481" s="23"/>
      <c r="J481" s="23"/>
      <c r="K481" s="23"/>
      <c r="L481" s="23"/>
      <c r="M481" s="23"/>
      <c r="AC481" s="160"/>
      <c r="AD481" s="23"/>
      <c r="AE481" s="23"/>
      <c r="AI481" s="23"/>
    </row>
    <row r="482" spans="1:35" s="32" customFormat="1" x14ac:dyDescent="0.25">
      <c r="A482" s="31"/>
      <c r="G482" s="23"/>
      <c r="H482" s="23"/>
      <c r="J482" s="23"/>
      <c r="K482" s="23"/>
      <c r="L482" s="23"/>
      <c r="M482" s="23"/>
      <c r="AC482" s="160"/>
      <c r="AD482" s="23"/>
      <c r="AE482" s="23"/>
      <c r="AI482" s="23"/>
    </row>
    <row r="483" spans="1:35" s="32" customFormat="1" x14ac:dyDescent="0.25">
      <c r="A483" s="31"/>
      <c r="G483" s="23"/>
      <c r="H483" s="23"/>
      <c r="J483" s="23"/>
      <c r="K483" s="23"/>
      <c r="L483" s="23"/>
      <c r="M483" s="23"/>
      <c r="AC483" s="160"/>
      <c r="AD483" s="23"/>
      <c r="AE483" s="23"/>
      <c r="AI483" s="23"/>
    </row>
    <row r="484" spans="1:35" s="32" customFormat="1" x14ac:dyDescent="0.25">
      <c r="A484" s="31"/>
      <c r="G484" s="23"/>
      <c r="H484" s="23"/>
      <c r="J484" s="23"/>
      <c r="K484" s="23"/>
      <c r="L484" s="23"/>
      <c r="M484" s="23"/>
      <c r="AC484" s="160"/>
      <c r="AD484" s="23"/>
      <c r="AE484" s="23"/>
      <c r="AI484" s="23"/>
    </row>
    <row r="485" spans="1:35" s="32" customFormat="1" x14ac:dyDescent="0.25">
      <c r="A485" s="31"/>
      <c r="G485" s="23"/>
      <c r="H485" s="23"/>
      <c r="J485" s="23"/>
      <c r="K485" s="23"/>
      <c r="L485" s="23"/>
      <c r="M485" s="23"/>
      <c r="AC485" s="160"/>
      <c r="AD485" s="23"/>
      <c r="AE485" s="23"/>
      <c r="AI485" s="23"/>
    </row>
    <row r="486" spans="1:35" s="32" customFormat="1" x14ac:dyDescent="0.25">
      <c r="A486" s="31"/>
      <c r="G486" s="23"/>
      <c r="H486" s="23"/>
      <c r="J486" s="23"/>
      <c r="K486" s="23"/>
      <c r="L486" s="23"/>
      <c r="M486" s="23"/>
      <c r="AC486" s="160"/>
      <c r="AD486" s="23"/>
      <c r="AE486" s="23"/>
      <c r="AI486" s="23"/>
    </row>
    <row r="487" spans="1:35" s="32" customFormat="1" x14ac:dyDescent="0.25">
      <c r="A487" s="31"/>
      <c r="G487" s="23"/>
      <c r="H487" s="23"/>
      <c r="J487" s="23"/>
      <c r="K487" s="23"/>
      <c r="L487" s="23"/>
      <c r="M487" s="23"/>
      <c r="AC487" s="160"/>
      <c r="AD487" s="23"/>
      <c r="AE487" s="23"/>
      <c r="AI487" s="23"/>
    </row>
    <row r="488" spans="1:35" s="32" customFormat="1" x14ac:dyDescent="0.25">
      <c r="A488" s="31"/>
      <c r="G488" s="23"/>
      <c r="H488" s="23"/>
      <c r="J488" s="23"/>
      <c r="K488" s="23"/>
      <c r="L488" s="23"/>
      <c r="M488" s="23"/>
      <c r="AC488" s="160"/>
      <c r="AD488" s="23"/>
      <c r="AE488" s="23"/>
      <c r="AI488" s="23"/>
    </row>
    <row r="489" spans="1:35" s="32" customFormat="1" x14ac:dyDescent="0.25">
      <c r="A489" s="31"/>
      <c r="G489" s="23"/>
      <c r="H489" s="23"/>
      <c r="J489" s="23"/>
      <c r="K489" s="23"/>
      <c r="L489" s="23"/>
      <c r="M489" s="23"/>
      <c r="AC489" s="160"/>
      <c r="AD489" s="23"/>
      <c r="AE489" s="23"/>
      <c r="AI489" s="23"/>
    </row>
    <row r="490" spans="1:35" s="32" customFormat="1" x14ac:dyDescent="0.25">
      <c r="A490" s="31"/>
      <c r="G490" s="23"/>
      <c r="H490" s="23"/>
      <c r="J490" s="23"/>
      <c r="K490" s="23"/>
      <c r="L490" s="23"/>
      <c r="M490" s="23"/>
      <c r="AC490" s="160"/>
      <c r="AD490" s="23"/>
      <c r="AE490" s="23"/>
      <c r="AI490" s="23"/>
    </row>
    <row r="491" spans="1:35" s="32" customFormat="1" x14ac:dyDescent="0.25">
      <c r="A491" s="31"/>
      <c r="G491" s="23"/>
      <c r="H491" s="23"/>
      <c r="J491" s="23"/>
      <c r="K491" s="23"/>
      <c r="L491" s="23"/>
      <c r="M491" s="23"/>
      <c r="AC491" s="160"/>
      <c r="AD491" s="23"/>
      <c r="AE491" s="23"/>
      <c r="AI491" s="23"/>
    </row>
    <row r="492" spans="1:35" s="32" customFormat="1" x14ac:dyDescent="0.25">
      <c r="A492" s="31"/>
      <c r="G492" s="23"/>
      <c r="H492" s="23"/>
      <c r="J492" s="23"/>
      <c r="K492" s="23"/>
      <c r="L492" s="23"/>
      <c r="M492" s="23"/>
      <c r="AC492" s="160"/>
      <c r="AD492" s="23"/>
      <c r="AE492" s="23"/>
      <c r="AI492" s="23"/>
    </row>
    <row r="493" spans="1:35" s="32" customFormat="1" x14ac:dyDescent="0.25">
      <c r="A493" s="31"/>
      <c r="G493" s="23"/>
      <c r="H493" s="23"/>
      <c r="J493" s="23"/>
      <c r="K493" s="23"/>
      <c r="L493" s="23"/>
      <c r="M493" s="23"/>
      <c r="AC493" s="160"/>
      <c r="AD493" s="23"/>
      <c r="AE493" s="23"/>
      <c r="AI493" s="23"/>
    </row>
    <row r="494" spans="1:35" s="32" customFormat="1" x14ac:dyDescent="0.25">
      <c r="A494" s="31"/>
      <c r="G494" s="23"/>
      <c r="H494" s="23"/>
      <c r="J494" s="23"/>
      <c r="K494" s="23"/>
      <c r="L494" s="23"/>
      <c r="M494" s="23"/>
      <c r="AC494" s="160"/>
      <c r="AD494" s="23"/>
      <c r="AE494" s="23"/>
      <c r="AI494" s="23"/>
    </row>
    <row r="495" spans="1:35" s="32" customFormat="1" x14ac:dyDescent="0.25">
      <c r="A495" s="31"/>
      <c r="G495" s="23"/>
      <c r="H495" s="23"/>
      <c r="J495" s="23"/>
      <c r="K495" s="23"/>
      <c r="L495" s="23"/>
      <c r="M495" s="23"/>
      <c r="AC495" s="160"/>
      <c r="AD495" s="23"/>
      <c r="AE495" s="23"/>
      <c r="AI495" s="23"/>
    </row>
    <row r="496" spans="1:35" s="32" customFormat="1" x14ac:dyDescent="0.25">
      <c r="A496" s="31"/>
      <c r="G496" s="23"/>
      <c r="H496" s="23"/>
      <c r="J496" s="23"/>
      <c r="K496" s="23"/>
      <c r="L496" s="23"/>
      <c r="M496" s="23"/>
      <c r="AC496" s="160"/>
      <c r="AD496" s="23"/>
      <c r="AE496" s="23"/>
      <c r="AI496" s="23"/>
    </row>
    <row r="497" spans="1:35" s="32" customFormat="1" x14ac:dyDescent="0.25">
      <c r="A497" s="31"/>
      <c r="G497" s="23"/>
      <c r="H497" s="23"/>
      <c r="J497" s="23"/>
      <c r="K497" s="23"/>
      <c r="L497" s="23"/>
      <c r="M497" s="23"/>
      <c r="AC497" s="160"/>
      <c r="AD497" s="23"/>
      <c r="AE497" s="23"/>
      <c r="AI497" s="23"/>
    </row>
    <row r="498" spans="1:35" s="32" customFormat="1" x14ac:dyDescent="0.25">
      <c r="A498" s="31"/>
      <c r="G498" s="23"/>
      <c r="H498" s="23"/>
      <c r="J498" s="23"/>
      <c r="K498" s="23"/>
      <c r="L498" s="23"/>
      <c r="M498" s="23"/>
      <c r="AC498" s="160"/>
      <c r="AD498" s="23"/>
      <c r="AE498" s="23"/>
      <c r="AI498" s="23"/>
    </row>
    <row r="499" spans="1:35" s="32" customFormat="1" x14ac:dyDescent="0.25">
      <c r="A499" s="31"/>
      <c r="G499" s="23"/>
      <c r="H499" s="23"/>
      <c r="J499" s="23"/>
      <c r="K499" s="23"/>
      <c r="L499" s="23"/>
      <c r="M499" s="23"/>
      <c r="AC499" s="160"/>
      <c r="AD499" s="23"/>
      <c r="AE499" s="23"/>
      <c r="AI499" s="23"/>
    </row>
    <row r="500" spans="1:35" s="32" customFormat="1" x14ac:dyDescent="0.25">
      <c r="A500" s="31"/>
      <c r="G500" s="23"/>
      <c r="H500" s="23"/>
      <c r="J500" s="23"/>
      <c r="K500" s="23"/>
      <c r="L500" s="23"/>
      <c r="M500" s="23"/>
      <c r="AC500" s="160"/>
      <c r="AD500" s="23"/>
      <c r="AE500" s="23"/>
      <c r="AI500" s="23"/>
    </row>
    <row r="501" spans="1:35" s="32" customFormat="1" x14ac:dyDescent="0.25">
      <c r="A501" s="31"/>
      <c r="G501" s="23"/>
      <c r="H501" s="23"/>
      <c r="J501" s="23"/>
      <c r="K501" s="23"/>
      <c r="L501" s="23"/>
      <c r="M501" s="23"/>
      <c r="AC501" s="160"/>
      <c r="AD501" s="23"/>
      <c r="AE501" s="23"/>
      <c r="AI501" s="23"/>
    </row>
    <row r="502" spans="1:35" s="32" customFormat="1" x14ac:dyDescent="0.25">
      <c r="A502" s="31"/>
      <c r="G502" s="23"/>
      <c r="H502" s="23"/>
      <c r="J502" s="23"/>
      <c r="K502" s="23"/>
      <c r="L502" s="23"/>
      <c r="M502" s="23"/>
      <c r="AC502" s="160"/>
      <c r="AD502" s="23"/>
      <c r="AE502" s="23"/>
      <c r="AI502" s="23"/>
    </row>
    <row r="503" spans="1:35" s="32" customFormat="1" x14ac:dyDescent="0.25">
      <c r="A503" s="31"/>
      <c r="G503" s="23"/>
      <c r="H503" s="23"/>
      <c r="J503" s="23"/>
      <c r="K503" s="23"/>
      <c r="L503" s="23"/>
      <c r="M503" s="23"/>
      <c r="AC503" s="160"/>
      <c r="AD503" s="23"/>
      <c r="AE503" s="23"/>
      <c r="AI503" s="23"/>
    </row>
    <row r="504" spans="1:35" s="32" customFormat="1" x14ac:dyDescent="0.25">
      <c r="A504" s="31"/>
      <c r="G504" s="23"/>
      <c r="H504" s="23"/>
      <c r="J504" s="23"/>
      <c r="K504" s="23"/>
      <c r="L504" s="23"/>
      <c r="M504" s="23"/>
      <c r="AC504" s="160"/>
      <c r="AD504" s="23"/>
      <c r="AE504" s="23"/>
      <c r="AI504" s="23"/>
    </row>
    <row r="505" spans="1:35" s="32" customFormat="1" x14ac:dyDescent="0.25">
      <c r="A505" s="31"/>
      <c r="G505" s="23"/>
      <c r="H505" s="23"/>
      <c r="J505" s="23"/>
      <c r="K505" s="23"/>
      <c r="L505" s="23"/>
      <c r="M505" s="23"/>
      <c r="AC505" s="160"/>
      <c r="AD505" s="23"/>
      <c r="AE505" s="23"/>
      <c r="AI505" s="23"/>
    </row>
    <row r="506" spans="1:35" s="32" customFormat="1" x14ac:dyDescent="0.25">
      <c r="A506" s="31"/>
      <c r="G506" s="23"/>
      <c r="H506" s="23"/>
      <c r="J506" s="23"/>
      <c r="K506" s="23"/>
      <c r="L506" s="23"/>
      <c r="M506" s="23"/>
      <c r="AC506" s="160"/>
      <c r="AD506" s="23"/>
      <c r="AE506" s="23"/>
      <c r="AI506" s="23"/>
    </row>
    <row r="507" spans="1:35" s="32" customFormat="1" x14ac:dyDescent="0.25">
      <c r="A507" s="31"/>
      <c r="G507" s="23"/>
      <c r="H507" s="23"/>
      <c r="J507" s="23"/>
      <c r="K507" s="23"/>
      <c r="L507" s="23"/>
      <c r="M507" s="23"/>
      <c r="AC507" s="160"/>
      <c r="AD507" s="23"/>
      <c r="AE507" s="23"/>
      <c r="AI507" s="23"/>
    </row>
    <row r="508" spans="1:35" s="32" customFormat="1" x14ac:dyDescent="0.25">
      <c r="A508" s="31"/>
      <c r="G508" s="23"/>
      <c r="H508" s="23"/>
      <c r="J508" s="23"/>
      <c r="K508" s="23"/>
      <c r="L508" s="23"/>
      <c r="M508" s="23"/>
      <c r="AC508" s="160"/>
      <c r="AD508" s="23"/>
      <c r="AE508" s="23"/>
      <c r="AI508" s="23"/>
    </row>
    <row r="509" spans="1:35" s="32" customFormat="1" x14ac:dyDescent="0.25">
      <c r="A509" s="31"/>
      <c r="G509" s="23"/>
      <c r="H509" s="23"/>
      <c r="J509" s="23"/>
      <c r="K509" s="23"/>
      <c r="L509" s="23"/>
      <c r="M509" s="23"/>
      <c r="AC509" s="160"/>
      <c r="AD509" s="23"/>
      <c r="AE509" s="23"/>
      <c r="AI509" s="23"/>
    </row>
    <row r="510" spans="1:35" s="32" customFormat="1" x14ac:dyDescent="0.25">
      <c r="A510" s="31"/>
      <c r="G510" s="23"/>
      <c r="H510" s="23"/>
      <c r="J510" s="23"/>
      <c r="K510" s="23"/>
      <c r="L510" s="23"/>
      <c r="M510" s="23"/>
      <c r="AC510" s="160"/>
      <c r="AD510" s="23"/>
      <c r="AE510" s="23"/>
      <c r="AI510" s="23"/>
    </row>
    <row r="511" spans="1:35" s="32" customFormat="1" x14ac:dyDescent="0.25">
      <c r="A511" s="31"/>
      <c r="G511" s="23"/>
      <c r="H511" s="23"/>
      <c r="J511" s="23"/>
      <c r="K511" s="23"/>
      <c r="L511" s="23"/>
      <c r="M511" s="23"/>
      <c r="AC511" s="160"/>
      <c r="AD511" s="23"/>
      <c r="AE511" s="23"/>
      <c r="AI511" s="23"/>
    </row>
    <row r="512" spans="1:35" s="32" customFormat="1" x14ac:dyDescent="0.25">
      <c r="A512" s="31"/>
      <c r="G512" s="23"/>
      <c r="H512" s="23"/>
      <c r="J512" s="23"/>
      <c r="K512" s="23"/>
      <c r="L512" s="23"/>
      <c r="M512" s="23"/>
      <c r="AC512" s="160"/>
      <c r="AD512" s="23"/>
      <c r="AE512" s="23"/>
      <c r="AI512" s="23"/>
    </row>
    <row r="513" spans="1:35" s="32" customFormat="1" x14ac:dyDescent="0.25">
      <c r="A513" s="31"/>
      <c r="G513" s="23"/>
      <c r="H513" s="23"/>
      <c r="J513" s="23"/>
      <c r="K513" s="23"/>
      <c r="L513" s="23"/>
      <c r="M513" s="23"/>
      <c r="AC513" s="160"/>
      <c r="AD513" s="23"/>
      <c r="AE513" s="23"/>
      <c r="AI513" s="23"/>
    </row>
    <row r="514" spans="1:35" s="32" customFormat="1" x14ac:dyDescent="0.25">
      <c r="A514" s="31"/>
      <c r="G514" s="23"/>
      <c r="H514" s="23"/>
      <c r="J514" s="23"/>
      <c r="K514" s="23"/>
      <c r="L514" s="23"/>
      <c r="M514" s="23"/>
      <c r="AC514" s="160"/>
      <c r="AD514" s="23"/>
      <c r="AE514" s="23"/>
      <c r="AI514" s="23"/>
    </row>
    <row r="515" spans="1:35" s="32" customFormat="1" x14ac:dyDescent="0.25">
      <c r="A515" s="31"/>
      <c r="G515" s="23"/>
      <c r="H515" s="23"/>
      <c r="J515" s="23"/>
      <c r="K515" s="23"/>
      <c r="L515" s="23"/>
      <c r="M515" s="23"/>
      <c r="AC515" s="160"/>
      <c r="AD515" s="23"/>
      <c r="AE515" s="23"/>
      <c r="AI515" s="23"/>
    </row>
    <row r="516" spans="1:35" s="32" customFormat="1" x14ac:dyDescent="0.25">
      <c r="A516" s="31"/>
      <c r="G516" s="23"/>
      <c r="H516" s="23"/>
      <c r="J516" s="23"/>
      <c r="K516" s="23"/>
      <c r="L516" s="23"/>
      <c r="M516" s="23"/>
      <c r="AC516" s="160"/>
      <c r="AD516" s="23"/>
      <c r="AE516" s="23"/>
      <c r="AI516" s="23"/>
    </row>
    <row r="517" spans="1:35" s="32" customFormat="1" x14ac:dyDescent="0.25">
      <c r="A517" s="31"/>
      <c r="G517" s="23"/>
      <c r="H517" s="23"/>
      <c r="J517" s="23"/>
      <c r="K517" s="23"/>
      <c r="L517" s="23"/>
      <c r="M517" s="23"/>
      <c r="AC517" s="160"/>
      <c r="AD517" s="23"/>
      <c r="AE517" s="23"/>
      <c r="AI517" s="23"/>
    </row>
    <row r="518" spans="1:35" s="32" customFormat="1" x14ac:dyDescent="0.25">
      <c r="A518" s="31"/>
      <c r="G518" s="23"/>
      <c r="H518" s="23"/>
      <c r="J518" s="23"/>
      <c r="K518" s="23"/>
      <c r="L518" s="23"/>
      <c r="M518" s="23"/>
      <c r="AC518" s="160"/>
      <c r="AD518" s="23"/>
      <c r="AE518" s="23"/>
      <c r="AI518" s="23"/>
    </row>
    <row r="519" spans="1:35" s="32" customFormat="1" x14ac:dyDescent="0.25">
      <c r="A519" s="31"/>
      <c r="G519" s="23"/>
      <c r="H519" s="23"/>
      <c r="J519" s="23"/>
      <c r="K519" s="23"/>
      <c r="L519" s="23"/>
      <c r="M519" s="23"/>
      <c r="AC519" s="160"/>
      <c r="AD519" s="23"/>
      <c r="AE519" s="23"/>
      <c r="AI519" s="23"/>
    </row>
    <row r="520" spans="1:35" s="32" customFormat="1" x14ac:dyDescent="0.25">
      <c r="A520" s="31"/>
      <c r="G520" s="23"/>
      <c r="H520" s="23"/>
      <c r="J520" s="23"/>
      <c r="K520" s="23"/>
      <c r="L520" s="23"/>
      <c r="M520" s="23"/>
      <c r="AC520" s="160"/>
      <c r="AD520" s="23"/>
      <c r="AE520" s="23"/>
      <c r="AI520" s="23"/>
    </row>
    <row r="521" spans="1:35" s="32" customFormat="1" x14ac:dyDescent="0.25">
      <c r="A521" s="31"/>
      <c r="G521" s="23"/>
      <c r="H521" s="23"/>
      <c r="J521" s="23"/>
      <c r="K521" s="23"/>
      <c r="L521" s="23"/>
      <c r="M521" s="23"/>
      <c r="AC521" s="160"/>
      <c r="AD521" s="23"/>
      <c r="AE521" s="23"/>
      <c r="AI521" s="23"/>
    </row>
    <row r="522" spans="1:35" s="32" customFormat="1" x14ac:dyDescent="0.25">
      <c r="A522" s="31"/>
      <c r="G522" s="23"/>
      <c r="H522" s="23"/>
      <c r="J522" s="23"/>
      <c r="K522" s="23"/>
      <c r="L522" s="23"/>
      <c r="M522" s="23"/>
      <c r="AC522" s="160"/>
      <c r="AD522" s="23"/>
      <c r="AE522" s="23"/>
      <c r="AI522" s="23"/>
    </row>
    <row r="523" spans="1:35" s="32" customFormat="1" x14ac:dyDescent="0.25">
      <c r="A523" s="31"/>
      <c r="G523" s="23"/>
      <c r="H523" s="23"/>
      <c r="J523" s="23"/>
      <c r="K523" s="23"/>
      <c r="L523" s="23"/>
      <c r="M523" s="23"/>
      <c r="AC523" s="160"/>
      <c r="AD523" s="23"/>
      <c r="AE523" s="23"/>
      <c r="AI523" s="23"/>
    </row>
    <row r="524" spans="1:35" s="32" customFormat="1" x14ac:dyDescent="0.25">
      <c r="A524" s="31"/>
      <c r="G524" s="23"/>
      <c r="H524" s="23"/>
      <c r="J524" s="23"/>
      <c r="K524" s="23"/>
      <c r="L524" s="23"/>
      <c r="M524" s="23"/>
      <c r="AC524" s="160"/>
      <c r="AD524" s="23"/>
      <c r="AE524" s="23"/>
      <c r="AI524" s="23"/>
    </row>
    <row r="525" spans="1:35" s="32" customFormat="1" x14ac:dyDescent="0.25">
      <c r="A525" s="31"/>
      <c r="G525" s="23"/>
      <c r="H525" s="23"/>
      <c r="J525" s="23"/>
      <c r="K525" s="23"/>
      <c r="L525" s="23"/>
      <c r="M525" s="23"/>
      <c r="AC525" s="160"/>
      <c r="AD525" s="23"/>
      <c r="AE525" s="23"/>
      <c r="AI525" s="23"/>
    </row>
    <row r="526" spans="1:35" s="32" customFormat="1" x14ac:dyDescent="0.25">
      <c r="A526" s="31"/>
      <c r="G526" s="23"/>
      <c r="H526" s="23"/>
      <c r="J526" s="23"/>
      <c r="K526" s="23"/>
      <c r="L526" s="23"/>
      <c r="M526" s="23"/>
      <c r="AC526" s="160"/>
      <c r="AD526" s="23"/>
      <c r="AE526" s="23"/>
      <c r="AI526" s="23"/>
    </row>
    <row r="527" spans="1:35" s="32" customFormat="1" x14ac:dyDescent="0.25">
      <c r="A527" s="31"/>
      <c r="G527" s="23"/>
      <c r="H527" s="23"/>
      <c r="J527" s="23"/>
      <c r="K527" s="23"/>
      <c r="L527" s="23"/>
      <c r="M527" s="23"/>
      <c r="AC527" s="160"/>
      <c r="AD527" s="23"/>
      <c r="AE527" s="23"/>
      <c r="AI527" s="23"/>
    </row>
    <row r="528" spans="1:35" s="32" customFormat="1" x14ac:dyDescent="0.25">
      <c r="A528" s="31"/>
      <c r="G528" s="23"/>
      <c r="H528" s="23"/>
      <c r="J528" s="23"/>
      <c r="K528" s="23"/>
      <c r="L528" s="23"/>
      <c r="M528" s="23"/>
      <c r="AC528" s="160"/>
      <c r="AD528" s="23"/>
      <c r="AE528" s="23"/>
      <c r="AI528" s="23"/>
    </row>
    <row r="529" spans="1:35" s="32" customFormat="1" x14ac:dyDescent="0.25">
      <c r="A529" s="31"/>
      <c r="G529" s="23"/>
      <c r="H529" s="23"/>
      <c r="J529" s="23"/>
      <c r="K529" s="23"/>
      <c r="L529" s="23"/>
      <c r="M529" s="23"/>
      <c r="AC529" s="160"/>
      <c r="AD529" s="23"/>
      <c r="AE529" s="23"/>
      <c r="AI529" s="23"/>
    </row>
    <row r="530" spans="1:35" s="32" customFormat="1" x14ac:dyDescent="0.25">
      <c r="A530" s="31"/>
      <c r="G530" s="23"/>
      <c r="H530" s="23"/>
      <c r="J530" s="23"/>
      <c r="K530" s="23"/>
      <c r="L530" s="23"/>
      <c r="M530" s="23"/>
      <c r="AC530" s="160"/>
      <c r="AD530" s="23"/>
      <c r="AE530" s="23"/>
      <c r="AI530" s="23"/>
    </row>
    <row r="531" spans="1:35" s="32" customFormat="1" x14ac:dyDescent="0.25">
      <c r="A531" s="31"/>
      <c r="G531" s="23"/>
      <c r="H531" s="23"/>
      <c r="J531" s="23"/>
      <c r="K531" s="23"/>
      <c r="L531" s="23"/>
      <c r="M531" s="23"/>
      <c r="AC531" s="160"/>
      <c r="AD531" s="23"/>
      <c r="AE531" s="23"/>
      <c r="AI531" s="23"/>
    </row>
    <row r="532" spans="1:35" s="32" customFormat="1" x14ac:dyDescent="0.25">
      <c r="A532" s="31"/>
      <c r="G532" s="23"/>
      <c r="H532" s="23"/>
      <c r="J532" s="23"/>
      <c r="K532" s="23"/>
      <c r="L532" s="23"/>
      <c r="M532" s="23"/>
      <c r="AC532" s="160"/>
      <c r="AD532" s="23"/>
      <c r="AE532" s="23"/>
      <c r="AI532" s="23"/>
    </row>
    <row r="533" spans="1:35" s="32" customFormat="1" x14ac:dyDescent="0.25">
      <c r="A533" s="31"/>
      <c r="G533" s="23"/>
      <c r="H533" s="23"/>
      <c r="J533" s="23"/>
      <c r="K533" s="23"/>
      <c r="L533" s="23"/>
      <c r="M533" s="23"/>
      <c r="AC533" s="160"/>
      <c r="AD533" s="23"/>
      <c r="AE533" s="23"/>
      <c r="AI533" s="23"/>
    </row>
    <row r="534" spans="1:35" s="32" customFormat="1" x14ac:dyDescent="0.25">
      <c r="A534" s="31"/>
      <c r="G534" s="23"/>
      <c r="H534" s="23"/>
      <c r="J534" s="23"/>
      <c r="K534" s="23"/>
      <c r="L534" s="23"/>
      <c r="M534" s="23"/>
      <c r="AC534" s="160"/>
      <c r="AD534" s="23"/>
      <c r="AE534" s="23"/>
      <c r="AI534" s="23"/>
    </row>
    <row r="535" spans="1:35" s="32" customFormat="1" x14ac:dyDescent="0.25">
      <c r="A535" s="31"/>
      <c r="G535" s="23"/>
      <c r="H535" s="23"/>
      <c r="J535" s="23"/>
      <c r="K535" s="23"/>
      <c r="L535" s="23"/>
      <c r="M535" s="23"/>
      <c r="AC535" s="160"/>
      <c r="AD535" s="23"/>
      <c r="AE535" s="23"/>
      <c r="AI535" s="23"/>
    </row>
    <row r="536" spans="1:35" s="32" customFormat="1" x14ac:dyDescent="0.25">
      <c r="A536" s="31"/>
      <c r="G536" s="23"/>
      <c r="H536" s="23"/>
      <c r="J536" s="23"/>
      <c r="K536" s="23"/>
      <c r="L536" s="23"/>
      <c r="M536" s="23"/>
      <c r="AC536" s="160"/>
      <c r="AD536" s="23"/>
      <c r="AE536" s="23"/>
      <c r="AI536" s="23"/>
    </row>
    <row r="537" spans="1:35" s="32" customFormat="1" x14ac:dyDescent="0.25">
      <c r="A537" s="31"/>
      <c r="G537" s="23"/>
      <c r="H537" s="23"/>
      <c r="J537" s="23"/>
      <c r="K537" s="23"/>
      <c r="L537" s="23"/>
      <c r="M537" s="23"/>
      <c r="AC537" s="160"/>
      <c r="AD537" s="23"/>
      <c r="AE537" s="23"/>
      <c r="AI537" s="23"/>
    </row>
    <row r="538" spans="1:35" s="32" customFormat="1" x14ac:dyDescent="0.25">
      <c r="A538" s="31"/>
      <c r="G538" s="23"/>
      <c r="H538" s="23"/>
      <c r="J538" s="23"/>
      <c r="K538" s="23"/>
      <c r="L538" s="23"/>
      <c r="M538" s="23"/>
      <c r="AC538" s="160"/>
      <c r="AD538" s="23"/>
      <c r="AE538" s="23"/>
      <c r="AI538" s="23"/>
    </row>
    <row r="539" spans="1:35" s="32" customFormat="1" x14ac:dyDescent="0.25">
      <c r="A539" s="31"/>
      <c r="G539" s="23"/>
      <c r="H539" s="23"/>
      <c r="J539" s="23"/>
      <c r="K539" s="23"/>
      <c r="L539" s="23"/>
      <c r="M539" s="23"/>
      <c r="AC539" s="160"/>
      <c r="AD539" s="23"/>
      <c r="AE539" s="23"/>
      <c r="AI539" s="23"/>
    </row>
    <row r="540" spans="1:35" s="32" customFormat="1" x14ac:dyDescent="0.25">
      <c r="A540" s="31"/>
      <c r="G540" s="23"/>
      <c r="H540" s="23"/>
      <c r="J540" s="23"/>
      <c r="K540" s="23"/>
      <c r="L540" s="23"/>
      <c r="M540" s="23"/>
      <c r="AC540" s="160"/>
      <c r="AD540" s="23"/>
      <c r="AE540" s="23"/>
      <c r="AI540" s="23"/>
    </row>
    <row r="541" spans="1:35" s="32" customFormat="1" x14ac:dyDescent="0.25">
      <c r="A541" s="31"/>
      <c r="G541" s="23"/>
      <c r="H541" s="23"/>
      <c r="J541" s="23"/>
      <c r="K541" s="23"/>
      <c r="L541" s="23"/>
      <c r="M541" s="23"/>
      <c r="AC541" s="160"/>
      <c r="AD541" s="23"/>
      <c r="AE541" s="23"/>
      <c r="AI541" s="23"/>
    </row>
    <row r="542" spans="1:35" s="32" customFormat="1" x14ac:dyDescent="0.25">
      <c r="A542" s="31"/>
      <c r="G542" s="23"/>
      <c r="H542" s="23"/>
      <c r="J542" s="23"/>
      <c r="K542" s="23"/>
      <c r="L542" s="23"/>
      <c r="M542" s="23"/>
      <c r="AC542" s="160"/>
      <c r="AD542" s="23"/>
      <c r="AE542" s="23"/>
      <c r="AI542" s="23"/>
    </row>
    <row r="543" spans="1:35" s="32" customFormat="1" x14ac:dyDescent="0.25">
      <c r="A543" s="31"/>
      <c r="G543" s="23"/>
      <c r="H543" s="23"/>
      <c r="J543" s="23"/>
      <c r="K543" s="23"/>
      <c r="L543" s="23"/>
      <c r="M543" s="23"/>
      <c r="AC543" s="160"/>
      <c r="AD543" s="23"/>
      <c r="AE543" s="23"/>
      <c r="AI543" s="23"/>
    </row>
    <row r="544" spans="1:35" s="32" customFormat="1" x14ac:dyDescent="0.25">
      <c r="A544" s="31"/>
      <c r="G544" s="23"/>
      <c r="H544" s="23"/>
      <c r="J544" s="23"/>
      <c r="K544" s="23"/>
      <c r="L544" s="23"/>
      <c r="M544" s="23"/>
      <c r="AC544" s="160"/>
      <c r="AD544" s="23"/>
      <c r="AE544" s="23"/>
      <c r="AI544" s="23"/>
    </row>
    <row r="545" spans="1:35" s="32" customFormat="1" x14ac:dyDescent="0.25">
      <c r="A545" s="31"/>
      <c r="G545" s="23"/>
      <c r="H545" s="23"/>
      <c r="J545" s="23"/>
      <c r="K545" s="23"/>
      <c r="L545" s="23"/>
      <c r="M545" s="23"/>
      <c r="AC545" s="160"/>
      <c r="AD545" s="23"/>
      <c r="AE545" s="23"/>
      <c r="AI545" s="23"/>
    </row>
    <row r="546" spans="1:35" s="32" customFormat="1" x14ac:dyDescent="0.25">
      <c r="A546" s="31"/>
      <c r="G546" s="23"/>
      <c r="H546" s="23"/>
      <c r="J546" s="23"/>
      <c r="K546" s="23"/>
      <c r="L546" s="23"/>
      <c r="M546" s="23"/>
      <c r="AC546" s="160"/>
      <c r="AD546" s="23"/>
      <c r="AE546" s="23"/>
      <c r="AI546" s="23"/>
    </row>
    <row r="547" spans="1:35" s="32" customFormat="1" x14ac:dyDescent="0.25">
      <c r="A547" s="31"/>
      <c r="G547" s="23"/>
      <c r="H547" s="23"/>
      <c r="J547" s="23"/>
      <c r="K547" s="23"/>
      <c r="L547" s="23"/>
      <c r="M547" s="23"/>
      <c r="AC547" s="160"/>
      <c r="AD547" s="23"/>
      <c r="AE547" s="23"/>
      <c r="AI547" s="23"/>
    </row>
    <row r="548" spans="1:35" s="32" customFormat="1" x14ac:dyDescent="0.25">
      <c r="A548" s="31"/>
      <c r="G548" s="23"/>
      <c r="H548" s="23"/>
      <c r="J548" s="23"/>
      <c r="K548" s="23"/>
      <c r="L548" s="23"/>
      <c r="M548" s="23"/>
      <c r="AC548" s="160"/>
      <c r="AD548" s="23"/>
      <c r="AE548" s="23"/>
      <c r="AI548" s="23"/>
    </row>
    <row r="549" spans="1:35" s="32" customFormat="1" x14ac:dyDescent="0.25">
      <c r="A549" s="31"/>
      <c r="G549" s="23"/>
      <c r="H549" s="23"/>
      <c r="J549" s="23"/>
      <c r="K549" s="23"/>
      <c r="L549" s="23"/>
      <c r="M549" s="23"/>
      <c r="AC549" s="160"/>
      <c r="AD549" s="23"/>
      <c r="AE549" s="23"/>
      <c r="AI549" s="23"/>
    </row>
    <row r="550" spans="1:35" s="32" customFormat="1" x14ac:dyDescent="0.25">
      <c r="A550" s="31"/>
      <c r="G550" s="23"/>
      <c r="H550" s="23"/>
      <c r="J550" s="23"/>
      <c r="K550" s="23"/>
      <c r="L550" s="23"/>
      <c r="M550" s="23"/>
      <c r="AC550" s="160"/>
      <c r="AD550" s="23"/>
      <c r="AE550" s="23"/>
      <c r="AI550" s="23"/>
    </row>
    <row r="551" spans="1:35" s="32" customFormat="1" x14ac:dyDescent="0.25">
      <c r="A551" s="31"/>
      <c r="G551" s="23"/>
      <c r="H551" s="23"/>
      <c r="J551" s="23"/>
      <c r="K551" s="23"/>
      <c r="L551" s="23"/>
      <c r="M551" s="23"/>
      <c r="AC551" s="160"/>
      <c r="AD551" s="23"/>
      <c r="AE551" s="23"/>
      <c r="AI551" s="23"/>
    </row>
    <row r="552" spans="1:35" s="32" customFormat="1" x14ac:dyDescent="0.25">
      <c r="A552" s="31"/>
      <c r="G552" s="23"/>
      <c r="H552" s="23"/>
      <c r="J552" s="23"/>
      <c r="K552" s="23"/>
      <c r="L552" s="23"/>
      <c r="M552" s="23"/>
      <c r="AC552" s="160"/>
      <c r="AD552" s="23"/>
      <c r="AE552" s="23"/>
      <c r="AI552" s="23"/>
    </row>
    <row r="553" spans="1:35" s="32" customFormat="1" x14ac:dyDescent="0.25">
      <c r="A553" s="31"/>
      <c r="G553" s="23"/>
      <c r="H553" s="23"/>
      <c r="J553" s="23"/>
      <c r="K553" s="23"/>
      <c r="L553" s="23"/>
      <c r="M553" s="23"/>
      <c r="AC553" s="160"/>
      <c r="AD553" s="23"/>
      <c r="AE553" s="23"/>
      <c r="AI553" s="23"/>
    </row>
    <row r="554" spans="1:35" s="32" customFormat="1" x14ac:dyDescent="0.25">
      <c r="A554" s="31"/>
      <c r="G554" s="23"/>
      <c r="H554" s="23"/>
      <c r="J554" s="23"/>
      <c r="K554" s="23"/>
      <c r="L554" s="23"/>
      <c r="M554" s="23"/>
      <c r="AC554" s="160"/>
      <c r="AD554" s="23"/>
      <c r="AE554" s="23"/>
      <c r="AI554" s="23"/>
    </row>
    <row r="555" spans="1:35" s="32" customFormat="1" x14ac:dyDescent="0.25">
      <c r="A555" s="31"/>
      <c r="G555" s="23"/>
      <c r="H555" s="23"/>
      <c r="J555" s="23"/>
      <c r="K555" s="23"/>
      <c r="L555" s="23"/>
      <c r="M555" s="23"/>
      <c r="AC555" s="160"/>
      <c r="AD555" s="23"/>
      <c r="AE555" s="23"/>
      <c r="AI555" s="23"/>
    </row>
    <row r="556" spans="1:35" s="32" customFormat="1" x14ac:dyDescent="0.25">
      <c r="A556" s="31"/>
      <c r="G556" s="23"/>
      <c r="H556" s="23"/>
      <c r="J556" s="23"/>
      <c r="K556" s="23"/>
      <c r="L556" s="23"/>
      <c r="M556" s="23"/>
      <c r="AC556" s="160"/>
      <c r="AD556" s="23"/>
      <c r="AE556" s="23"/>
      <c r="AI556" s="23"/>
    </row>
    <row r="557" spans="1:35" s="32" customFormat="1" x14ac:dyDescent="0.25">
      <c r="A557" s="31"/>
      <c r="G557" s="23"/>
      <c r="H557" s="23"/>
      <c r="J557" s="23"/>
      <c r="K557" s="23"/>
      <c r="L557" s="23"/>
      <c r="M557" s="23"/>
      <c r="AC557" s="160"/>
      <c r="AD557" s="23"/>
      <c r="AE557" s="23"/>
      <c r="AI557" s="23"/>
    </row>
    <row r="558" spans="1:35" s="32" customFormat="1" x14ac:dyDescent="0.25">
      <c r="A558" s="31"/>
      <c r="G558" s="23"/>
      <c r="H558" s="23"/>
      <c r="J558" s="23"/>
      <c r="K558" s="23"/>
      <c r="L558" s="23"/>
      <c r="M558" s="23"/>
      <c r="AC558" s="160"/>
      <c r="AD558" s="23"/>
      <c r="AE558" s="23"/>
      <c r="AI558" s="23"/>
    </row>
    <row r="559" spans="1:35" s="32" customFormat="1" x14ac:dyDescent="0.25">
      <c r="A559" s="31"/>
      <c r="G559" s="23"/>
      <c r="H559" s="23"/>
      <c r="J559" s="23"/>
      <c r="K559" s="23"/>
      <c r="L559" s="23"/>
      <c r="M559" s="23"/>
      <c r="AC559" s="160"/>
      <c r="AD559" s="23"/>
      <c r="AE559" s="23"/>
      <c r="AI559" s="23"/>
    </row>
    <row r="560" spans="1:35" s="32" customFormat="1" x14ac:dyDescent="0.25">
      <c r="A560" s="31"/>
      <c r="G560" s="23"/>
      <c r="H560" s="23"/>
      <c r="J560" s="23"/>
      <c r="K560" s="23"/>
      <c r="L560" s="23"/>
      <c r="M560" s="23"/>
      <c r="AC560" s="160"/>
      <c r="AD560" s="23"/>
      <c r="AE560" s="23"/>
      <c r="AI560" s="23"/>
    </row>
    <row r="561" spans="1:35" s="32" customFormat="1" x14ac:dyDescent="0.25">
      <c r="A561" s="31"/>
      <c r="G561" s="23"/>
      <c r="H561" s="23"/>
      <c r="J561" s="23"/>
      <c r="K561" s="23"/>
      <c r="L561" s="23"/>
      <c r="M561" s="23"/>
      <c r="AC561" s="160"/>
      <c r="AD561" s="23"/>
      <c r="AE561" s="23"/>
      <c r="AI561" s="23"/>
    </row>
    <row r="562" spans="1:35" s="32" customFormat="1" x14ac:dyDescent="0.25">
      <c r="A562" s="31"/>
      <c r="G562" s="23"/>
      <c r="H562" s="23"/>
      <c r="J562" s="23"/>
      <c r="K562" s="23"/>
      <c r="L562" s="23"/>
      <c r="M562" s="23"/>
      <c r="AC562" s="160"/>
      <c r="AD562" s="23"/>
      <c r="AE562" s="23"/>
      <c r="AI562" s="23"/>
    </row>
    <row r="563" spans="1:35" s="32" customFormat="1" x14ac:dyDescent="0.25">
      <c r="A563" s="31"/>
      <c r="G563" s="23"/>
      <c r="H563" s="23"/>
      <c r="J563" s="23"/>
      <c r="K563" s="23"/>
      <c r="L563" s="23"/>
      <c r="M563" s="23"/>
      <c r="AC563" s="160"/>
      <c r="AD563" s="23"/>
      <c r="AE563" s="23"/>
      <c r="AI563" s="23"/>
    </row>
    <row r="564" spans="1:35" s="32" customFormat="1" x14ac:dyDescent="0.25">
      <c r="A564" s="31"/>
      <c r="G564" s="23"/>
      <c r="H564" s="23"/>
      <c r="J564" s="23"/>
      <c r="K564" s="23"/>
      <c r="L564" s="23"/>
      <c r="M564" s="23"/>
      <c r="AC564" s="160"/>
      <c r="AD564" s="23"/>
      <c r="AE564" s="23"/>
      <c r="AI564" s="23"/>
    </row>
    <row r="565" spans="1:35" s="32" customFormat="1" x14ac:dyDescent="0.25">
      <c r="A565" s="31"/>
      <c r="G565" s="23"/>
      <c r="H565" s="23"/>
      <c r="J565" s="23"/>
      <c r="K565" s="23"/>
      <c r="L565" s="23"/>
      <c r="M565" s="23"/>
      <c r="AC565" s="160"/>
      <c r="AD565" s="23"/>
      <c r="AE565" s="23"/>
      <c r="AI565" s="23"/>
    </row>
    <row r="566" spans="1:35" s="32" customFormat="1" x14ac:dyDescent="0.25">
      <c r="A566" s="31"/>
      <c r="G566" s="23"/>
      <c r="H566" s="23"/>
      <c r="J566" s="23"/>
      <c r="K566" s="23"/>
      <c r="L566" s="23"/>
      <c r="M566" s="23"/>
      <c r="AC566" s="160"/>
      <c r="AD566" s="23"/>
      <c r="AE566" s="23"/>
      <c r="AI566" s="23"/>
    </row>
    <row r="567" spans="1:35" s="32" customFormat="1" x14ac:dyDescent="0.25">
      <c r="A567" s="31"/>
      <c r="G567" s="23"/>
      <c r="H567" s="23"/>
      <c r="J567" s="23"/>
      <c r="K567" s="23"/>
      <c r="L567" s="23"/>
      <c r="M567" s="23"/>
      <c r="AC567" s="160"/>
      <c r="AD567" s="23"/>
      <c r="AE567" s="23"/>
      <c r="AI567" s="23"/>
    </row>
    <row r="568" spans="1:35" s="32" customFormat="1" x14ac:dyDescent="0.25">
      <c r="A568" s="31"/>
      <c r="G568" s="23"/>
      <c r="H568" s="23"/>
      <c r="J568" s="23"/>
      <c r="K568" s="23"/>
      <c r="L568" s="23"/>
      <c r="M568" s="23"/>
      <c r="AC568" s="160"/>
      <c r="AD568" s="23"/>
      <c r="AE568" s="23"/>
      <c r="AI568" s="23"/>
    </row>
    <row r="569" spans="1:35" s="32" customFormat="1" x14ac:dyDescent="0.25">
      <c r="A569" s="31"/>
      <c r="G569" s="23"/>
      <c r="H569" s="23"/>
      <c r="J569" s="23"/>
      <c r="K569" s="23"/>
      <c r="L569" s="23"/>
      <c r="M569" s="23"/>
      <c r="AC569" s="160"/>
      <c r="AD569" s="23"/>
      <c r="AE569" s="23"/>
      <c r="AI569" s="23"/>
    </row>
    <row r="570" spans="1:35" s="32" customFormat="1" x14ac:dyDescent="0.25">
      <c r="A570" s="31"/>
      <c r="G570" s="23"/>
      <c r="H570" s="23"/>
      <c r="J570" s="23"/>
      <c r="K570" s="23"/>
      <c r="L570" s="23"/>
      <c r="M570" s="23"/>
      <c r="AC570" s="160"/>
      <c r="AD570" s="23"/>
      <c r="AE570" s="23"/>
      <c r="AI570" s="23"/>
    </row>
    <row r="571" spans="1:35" s="32" customFormat="1" x14ac:dyDescent="0.25">
      <c r="A571" s="31"/>
      <c r="G571" s="23"/>
      <c r="H571" s="23"/>
      <c r="J571" s="23"/>
      <c r="K571" s="23"/>
      <c r="L571" s="23"/>
      <c r="M571" s="23"/>
      <c r="AC571" s="160"/>
      <c r="AD571" s="23"/>
      <c r="AE571" s="23"/>
      <c r="AI571" s="23"/>
    </row>
    <row r="572" spans="1:35" s="32" customFormat="1" x14ac:dyDescent="0.25">
      <c r="A572" s="31"/>
      <c r="G572" s="23"/>
      <c r="H572" s="23"/>
      <c r="J572" s="23"/>
      <c r="K572" s="23"/>
      <c r="L572" s="23"/>
      <c r="M572" s="23"/>
      <c r="AC572" s="160"/>
      <c r="AD572" s="23"/>
      <c r="AE572" s="23"/>
      <c r="AI572" s="23"/>
    </row>
    <row r="573" spans="1:35" s="32" customFormat="1" x14ac:dyDescent="0.25">
      <c r="A573" s="31"/>
      <c r="G573" s="23"/>
      <c r="H573" s="23"/>
      <c r="J573" s="23"/>
      <c r="K573" s="23"/>
      <c r="L573" s="23"/>
      <c r="M573" s="23"/>
      <c r="AC573" s="160"/>
      <c r="AD573" s="23"/>
      <c r="AE573" s="23"/>
      <c r="AI573" s="23"/>
    </row>
    <row r="574" spans="1:35" s="32" customFormat="1" x14ac:dyDescent="0.25">
      <c r="A574" s="31"/>
      <c r="G574" s="23"/>
      <c r="H574" s="23"/>
      <c r="J574" s="23"/>
      <c r="K574" s="23"/>
      <c r="L574" s="23"/>
      <c r="M574" s="23"/>
      <c r="AC574" s="160"/>
      <c r="AD574" s="23"/>
      <c r="AE574" s="23"/>
      <c r="AI574" s="23"/>
    </row>
    <row r="575" spans="1:35" s="32" customFormat="1" x14ac:dyDescent="0.25">
      <c r="A575" s="31"/>
      <c r="G575" s="23"/>
      <c r="H575" s="23"/>
      <c r="J575" s="23"/>
      <c r="K575" s="23"/>
      <c r="L575" s="23"/>
      <c r="M575" s="23"/>
      <c r="AC575" s="160"/>
      <c r="AD575" s="23"/>
      <c r="AE575" s="23"/>
      <c r="AI575" s="23"/>
    </row>
    <row r="576" spans="1:35" s="32" customFormat="1" x14ac:dyDescent="0.25">
      <c r="A576" s="31"/>
      <c r="G576" s="23"/>
      <c r="H576" s="23"/>
      <c r="J576" s="23"/>
      <c r="K576" s="23"/>
      <c r="L576" s="23"/>
      <c r="M576" s="23"/>
      <c r="AC576" s="160"/>
      <c r="AD576" s="23"/>
      <c r="AE576" s="23"/>
      <c r="AI576" s="23"/>
    </row>
    <row r="577" spans="1:35" s="32" customFormat="1" x14ac:dyDescent="0.25">
      <c r="A577" s="31"/>
      <c r="G577" s="23"/>
      <c r="H577" s="23"/>
      <c r="J577" s="23"/>
      <c r="K577" s="23"/>
      <c r="L577" s="23"/>
      <c r="M577" s="23"/>
      <c r="AC577" s="160"/>
      <c r="AD577" s="23"/>
      <c r="AE577" s="23"/>
      <c r="AI577" s="23"/>
    </row>
    <row r="578" spans="1:35" s="32" customFormat="1" x14ac:dyDescent="0.25">
      <c r="A578" s="31"/>
      <c r="G578" s="23"/>
      <c r="H578" s="23"/>
      <c r="J578" s="23"/>
      <c r="K578" s="23"/>
      <c r="L578" s="23"/>
      <c r="M578" s="23"/>
      <c r="AC578" s="160"/>
      <c r="AD578" s="23"/>
      <c r="AE578" s="23"/>
      <c r="AI578" s="23"/>
    </row>
    <row r="579" spans="1:35" s="32" customFormat="1" x14ac:dyDescent="0.25">
      <c r="A579" s="31"/>
      <c r="G579" s="23"/>
      <c r="H579" s="23"/>
      <c r="J579" s="23"/>
      <c r="K579" s="23"/>
      <c r="L579" s="23"/>
      <c r="M579" s="23"/>
      <c r="AC579" s="160"/>
      <c r="AD579" s="23"/>
      <c r="AE579" s="23"/>
      <c r="AI579" s="23"/>
    </row>
    <row r="580" spans="1:35" s="32" customFormat="1" x14ac:dyDescent="0.25">
      <c r="A580" s="31"/>
      <c r="G580" s="23"/>
      <c r="H580" s="23"/>
      <c r="J580" s="23"/>
      <c r="K580" s="23"/>
      <c r="L580" s="23"/>
      <c r="M580" s="23"/>
      <c r="AC580" s="160"/>
      <c r="AD580" s="23"/>
      <c r="AE580" s="23"/>
      <c r="AI580" s="23"/>
    </row>
    <row r="581" spans="1:35" s="32" customFormat="1" x14ac:dyDescent="0.25">
      <c r="A581" s="31"/>
      <c r="G581" s="23"/>
      <c r="H581" s="23"/>
      <c r="J581" s="23"/>
      <c r="K581" s="23"/>
      <c r="L581" s="23"/>
      <c r="M581" s="23"/>
      <c r="AC581" s="160"/>
      <c r="AD581" s="23"/>
      <c r="AE581" s="23"/>
      <c r="AI581" s="23"/>
    </row>
    <row r="582" spans="1:35" s="32" customFormat="1" x14ac:dyDescent="0.25">
      <c r="A582" s="31"/>
      <c r="G582" s="23"/>
      <c r="H582" s="23"/>
      <c r="J582" s="23"/>
      <c r="K582" s="23"/>
      <c r="L582" s="23"/>
      <c r="M582" s="23"/>
      <c r="AC582" s="160"/>
      <c r="AD582" s="23"/>
      <c r="AE582" s="23"/>
      <c r="AI582" s="23"/>
    </row>
    <row r="583" spans="1:35" s="32" customFormat="1" x14ac:dyDescent="0.25">
      <c r="A583" s="31"/>
      <c r="G583" s="23"/>
      <c r="H583" s="23"/>
      <c r="J583" s="23"/>
      <c r="K583" s="23"/>
      <c r="L583" s="23"/>
      <c r="M583" s="23"/>
      <c r="AC583" s="160"/>
      <c r="AD583" s="23"/>
      <c r="AE583" s="23"/>
      <c r="AI583" s="23"/>
    </row>
    <row r="584" spans="1:35" s="32" customFormat="1" x14ac:dyDescent="0.25">
      <c r="A584" s="31"/>
      <c r="G584" s="23"/>
      <c r="H584" s="23"/>
      <c r="J584" s="23"/>
      <c r="K584" s="23"/>
      <c r="L584" s="23"/>
      <c r="M584" s="23"/>
      <c r="AC584" s="160"/>
      <c r="AD584" s="23"/>
      <c r="AE584" s="23"/>
      <c r="AI584" s="23"/>
    </row>
    <row r="585" spans="1:35" s="32" customFormat="1" x14ac:dyDescent="0.25">
      <c r="A585" s="31"/>
      <c r="G585" s="23"/>
      <c r="H585" s="23"/>
      <c r="J585" s="23"/>
      <c r="K585" s="23"/>
      <c r="L585" s="23"/>
      <c r="M585" s="23"/>
      <c r="AC585" s="160"/>
      <c r="AD585" s="23"/>
      <c r="AE585" s="23"/>
      <c r="AI585" s="23"/>
    </row>
    <row r="586" spans="1:35" s="32" customFormat="1" x14ac:dyDescent="0.25">
      <c r="A586" s="31"/>
      <c r="G586" s="23"/>
      <c r="H586" s="23"/>
      <c r="J586" s="23"/>
      <c r="K586" s="23"/>
      <c r="L586" s="23"/>
      <c r="M586" s="23"/>
      <c r="AC586" s="160"/>
      <c r="AD586" s="23"/>
      <c r="AE586" s="23"/>
      <c r="AI586" s="23"/>
    </row>
    <row r="587" spans="1:35" s="32" customFormat="1" x14ac:dyDescent="0.25">
      <c r="A587" s="31"/>
      <c r="G587" s="23"/>
      <c r="H587" s="23"/>
      <c r="J587" s="23"/>
      <c r="K587" s="23"/>
      <c r="L587" s="23"/>
      <c r="M587" s="23"/>
      <c r="AC587" s="160"/>
      <c r="AD587" s="23"/>
      <c r="AE587" s="23"/>
      <c r="AI587" s="23"/>
    </row>
    <row r="588" spans="1:35" s="32" customFormat="1" x14ac:dyDescent="0.25">
      <c r="A588" s="31"/>
      <c r="G588" s="23"/>
      <c r="H588" s="23"/>
      <c r="J588" s="23"/>
      <c r="K588" s="23"/>
      <c r="L588" s="23"/>
      <c r="M588" s="23"/>
      <c r="AC588" s="160"/>
      <c r="AD588" s="23"/>
      <c r="AE588" s="23"/>
      <c r="AI588" s="23"/>
    </row>
    <row r="589" spans="1:35" s="32" customFormat="1" x14ac:dyDescent="0.25">
      <c r="A589" s="31"/>
      <c r="G589" s="23"/>
      <c r="H589" s="23"/>
      <c r="J589" s="23"/>
      <c r="K589" s="23"/>
      <c r="L589" s="23"/>
      <c r="M589" s="23"/>
      <c r="AC589" s="160"/>
      <c r="AD589" s="23"/>
      <c r="AE589" s="23"/>
      <c r="AI589" s="23"/>
    </row>
    <row r="590" spans="1:35" s="32" customFormat="1" x14ac:dyDescent="0.25">
      <c r="A590" s="31"/>
      <c r="G590" s="23"/>
      <c r="H590" s="23"/>
      <c r="J590" s="23"/>
      <c r="K590" s="23"/>
      <c r="L590" s="23"/>
      <c r="M590" s="23"/>
      <c r="AC590" s="160"/>
      <c r="AD590" s="23"/>
      <c r="AE590" s="23"/>
      <c r="AI590" s="23"/>
    </row>
    <row r="591" spans="1:35" s="32" customFormat="1" x14ac:dyDescent="0.25">
      <c r="A591" s="31"/>
      <c r="G591" s="23"/>
      <c r="H591" s="23"/>
      <c r="J591" s="23"/>
      <c r="K591" s="23"/>
      <c r="L591" s="23"/>
      <c r="M591" s="23"/>
      <c r="AC591" s="160"/>
      <c r="AD591" s="23"/>
      <c r="AE591" s="23"/>
      <c r="AI591" s="23"/>
    </row>
    <row r="592" spans="1:35" s="32" customFormat="1" x14ac:dyDescent="0.25">
      <c r="A592" s="31"/>
      <c r="G592" s="23"/>
      <c r="H592" s="23"/>
      <c r="J592" s="23"/>
      <c r="K592" s="23"/>
      <c r="L592" s="23"/>
      <c r="M592" s="23"/>
      <c r="AC592" s="160"/>
      <c r="AD592" s="23"/>
      <c r="AE592" s="23"/>
      <c r="AI592" s="23"/>
    </row>
    <row r="593" spans="1:35" s="32" customFormat="1" x14ac:dyDescent="0.25">
      <c r="A593" s="31"/>
      <c r="G593" s="23"/>
      <c r="H593" s="23"/>
      <c r="J593" s="23"/>
      <c r="K593" s="23"/>
      <c r="L593" s="23"/>
      <c r="M593" s="23"/>
      <c r="AC593" s="160"/>
      <c r="AD593" s="23"/>
      <c r="AE593" s="23"/>
      <c r="AI593" s="23"/>
    </row>
    <row r="594" spans="1:35" s="32" customFormat="1" x14ac:dyDescent="0.25">
      <c r="A594" s="31"/>
      <c r="G594" s="23"/>
      <c r="H594" s="23"/>
      <c r="J594" s="23"/>
      <c r="K594" s="23"/>
      <c r="L594" s="23"/>
      <c r="M594" s="23"/>
      <c r="AC594" s="160"/>
      <c r="AD594" s="23"/>
      <c r="AE594" s="23"/>
      <c r="AI594" s="23"/>
    </row>
    <row r="595" spans="1:35" s="32" customFormat="1" x14ac:dyDescent="0.25">
      <c r="A595" s="31"/>
      <c r="G595" s="23"/>
      <c r="H595" s="23"/>
      <c r="J595" s="23"/>
      <c r="K595" s="23"/>
      <c r="L595" s="23"/>
      <c r="M595" s="23"/>
      <c r="AC595" s="160"/>
      <c r="AD595" s="23"/>
      <c r="AE595" s="23"/>
      <c r="AI595" s="23"/>
    </row>
    <row r="596" spans="1:35" s="32" customFormat="1" x14ac:dyDescent="0.25">
      <c r="A596" s="31"/>
      <c r="G596" s="23"/>
      <c r="H596" s="23"/>
      <c r="J596" s="23"/>
      <c r="K596" s="23"/>
      <c r="L596" s="23"/>
      <c r="M596" s="23"/>
      <c r="AC596" s="160"/>
      <c r="AD596" s="23"/>
      <c r="AE596" s="23"/>
      <c r="AI596" s="23"/>
    </row>
    <row r="597" spans="1:35" s="32" customFormat="1" x14ac:dyDescent="0.25">
      <c r="A597" s="31"/>
      <c r="G597" s="23"/>
      <c r="H597" s="23"/>
      <c r="J597" s="23"/>
      <c r="K597" s="23"/>
      <c r="L597" s="23"/>
      <c r="M597" s="23"/>
      <c r="AC597" s="160"/>
      <c r="AD597" s="23"/>
      <c r="AE597" s="23"/>
      <c r="AI597" s="23"/>
    </row>
    <row r="598" spans="1:35" s="32" customFormat="1" x14ac:dyDescent="0.25">
      <c r="A598" s="31"/>
      <c r="G598" s="23"/>
      <c r="H598" s="23"/>
      <c r="J598" s="23"/>
      <c r="K598" s="23"/>
      <c r="L598" s="23"/>
      <c r="M598" s="23"/>
      <c r="AC598" s="160"/>
      <c r="AD598" s="23"/>
      <c r="AE598" s="23"/>
      <c r="AI598" s="23"/>
    </row>
    <row r="599" spans="1:35" s="32" customFormat="1" x14ac:dyDescent="0.25">
      <c r="A599" s="31"/>
      <c r="G599" s="23"/>
      <c r="H599" s="23"/>
      <c r="J599" s="23"/>
      <c r="K599" s="23"/>
      <c r="L599" s="23"/>
      <c r="M599" s="23"/>
      <c r="AC599" s="160"/>
      <c r="AD599" s="23"/>
      <c r="AE599" s="23"/>
      <c r="AI599" s="23"/>
    </row>
    <row r="600" spans="1:35" s="32" customFormat="1" x14ac:dyDescent="0.25">
      <c r="A600" s="31"/>
      <c r="G600" s="23"/>
      <c r="H600" s="23"/>
      <c r="J600" s="23"/>
      <c r="K600" s="23"/>
      <c r="L600" s="23"/>
      <c r="M600" s="23"/>
      <c r="AC600" s="160"/>
      <c r="AD600" s="23"/>
      <c r="AE600" s="23"/>
      <c r="AI600" s="23"/>
    </row>
    <row r="601" spans="1:35" s="32" customFormat="1" x14ac:dyDescent="0.25">
      <c r="A601" s="31"/>
      <c r="G601" s="23"/>
      <c r="H601" s="23"/>
      <c r="J601" s="23"/>
      <c r="K601" s="23"/>
      <c r="L601" s="23"/>
      <c r="M601" s="23"/>
      <c r="AC601" s="160"/>
      <c r="AD601" s="23"/>
      <c r="AE601" s="23"/>
      <c r="AI601" s="23"/>
    </row>
    <row r="602" spans="1:35" s="32" customFormat="1" x14ac:dyDescent="0.25">
      <c r="A602" s="31"/>
      <c r="G602" s="23"/>
      <c r="H602" s="23"/>
      <c r="J602" s="23"/>
      <c r="K602" s="23"/>
      <c r="L602" s="23"/>
      <c r="M602" s="23"/>
      <c r="AC602" s="160"/>
      <c r="AD602" s="23"/>
      <c r="AE602" s="23"/>
      <c r="AI602" s="23"/>
    </row>
    <row r="603" spans="1:35" s="32" customFormat="1" x14ac:dyDescent="0.25">
      <c r="A603" s="31"/>
      <c r="G603" s="23"/>
      <c r="H603" s="23"/>
      <c r="J603" s="23"/>
      <c r="K603" s="23"/>
      <c r="L603" s="23"/>
      <c r="M603" s="23"/>
      <c r="AC603" s="160"/>
      <c r="AD603" s="23"/>
      <c r="AE603" s="23"/>
      <c r="AI603" s="23"/>
    </row>
    <row r="604" spans="1:35" s="32" customFormat="1" x14ac:dyDescent="0.25">
      <c r="A604" s="31"/>
      <c r="G604" s="23"/>
      <c r="H604" s="23"/>
      <c r="J604" s="23"/>
      <c r="K604" s="23"/>
      <c r="L604" s="23"/>
      <c r="M604" s="23"/>
      <c r="AC604" s="160"/>
      <c r="AD604" s="23"/>
      <c r="AE604" s="23"/>
      <c r="AI604" s="23"/>
    </row>
    <row r="605" spans="1:35" s="32" customFormat="1" x14ac:dyDescent="0.25">
      <c r="A605" s="31"/>
      <c r="G605" s="23"/>
      <c r="H605" s="23"/>
      <c r="J605" s="23"/>
      <c r="K605" s="23"/>
      <c r="L605" s="23"/>
      <c r="M605" s="23"/>
      <c r="AC605" s="160"/>
      <c r="AD605" s="23"/>
      <c r="AE605" s="23"/>
      <c r="AI605" s="23"/>
    </row>
    <row r="606" spans="1:35" s="32" customFormat="1" x14ac:dyDescent="0.25">
      <c r="A606" s="31"/>
      <c r="G606" s="23"/>
      <c r="H606" s="23"/>
      <c r="J606" s="23"/>
      <c r="K606" s="23"/>
      <c r="L606" s="23"/>
      <c r="M606" s="23"/>
      <c r="AC606" s="160"/>
      <c r="AD606" s="23"/>
      <c r="AE606" s="23"/>
      <c r="AI606" s="23"/>
    </row>
    <row r="607" spans="1:35" s="32" customFormat="1" x14ac:dyDescent="0.25">
      <c r="A607" s="31"/>
      <c r="G607" s="23"/>
      <c r="H607" s="23"/>
      <c r="J607" s="23"/>
      <c r="K607" s="23"/>
      <c r="L607" s="23"/>
      <c r="M607" s="23"/>
      <c r="AC607" s="160"/>
      <c r="AD607" s="23"/>
      <c r="AE607" s="23"/>
      <c r="AI607" s="23"/>
    </row>
    <row r="608" spans="1:35" s="32" customFormat="1" x14ac:dyDescent="0.25">
      <c r="A608" s="31"/>
      <c r="G608" s="23"/>
      <c r="H608" s="23"/>
      <c r="J608" s="23"/>
      <c r="K608" s="23"/>
      <c r="L608" s="23"/>
      <c r="M608" s="23"/>
      <c r="AC608" s="160"/>
      <c r="AD608" s="23"/>
      <c r="AE608" s="23"/>
      <c r="AI608" s="23"/>
    </row>
    <row r="609" spans="1:35" s="32" customFormat="1" x14ac:dyDescent="0.25">
      <c r="A609" s="31"/>
      <c r="G609" s="23"/>
      <c r="H609" s="23"/>
      <c r="J609" s="23"/>
      <c r="K609" s="23"/>
      <c r="L609" s="23"/>
      <c r="M609" s="23"/>
      <c r="AC609" s="160"/>
      <c r="AD609" s="23"/>
      <c r="AE609" s="23"/>
      <c r="AI609" s="23"/>
    </row>
    <row r="610" spans="1:35" s="32" customFormat="1" x14ac:dyDescent="0.25">
      <c r="A610" s="31"/>
      <c r="G610" s="23"/>
      <c r="H610" s="23"/>
      <c r="J610" s="23"/>
      <c r="K610" s="23"/>
      <c r="L610" s="23"/>
      <c r="M610" s="23"/>
      <c r="AC610" s="160"/>
      <c r="AD610" s="23"/>
      <c r="AE610" s="23"/>
      <c r="AI610" s="23"/>
    </row>
    <row r="611" spans="1:35" s="32" customFormat="1" x14ac:dyDescent="0.25">
      <c r="A611" s="31"/>
      <c r="G611" s="23"/>
      <c r="H611" s="23"/>
      <c r="J611" s="23"/>
      <c r="K611" s="23"/>
      <c r="L611" s="23"/>
      <c r="M611" s="23"/>
      <c r="AC611" s="160"/>
      <c r="AD611" s="23"/>
      <c r="AE611" s="23"/>
      <c r="AI611" s="23"/>
    </row>
    <row r="612" spans="1:35" s="32" customFormat="1" x14ac:dyDescent="0.25">
      <c r="A612" s="31"/>
      <c r="G612" s="23"/>
      <c r="H612" s="23"/>
      <c r="J612" s="23"/>
      <c r="K612" s="23"/>
      <c r="L612" s="23"/>
      <c r="M612" s="23"/>
      <c r="AC612" s="160"/>
      <c r="AD612" s="23"/>
      <c r="AE612" s="23"/>
      <c r="AI612" s="23"/>
    </row>
    <row r="613" spans="1:35" s="32" customFormat="1" x14ac:dyDescent="0.25">
      <c r="A613" s="31"/>
      <c r="G613" s="23"/>
      <c r="H613" s="23"/>
      <c r="J613" s="23"/>
      <c r="K613" s="23"/>
      <c r="L613" s="23"/>
      <c r="M613" s="23"/>
      <c r="AC613" s="160"/>
      <c r="AD613" s="23"/>
      <c r="AE613" s="23"/>
      <c r="AI613" s="23"/>
    </row>
    <row r="614" spans="1:35" s="32" customFormat="1" x14ac:dyDescent="0.25">
      <c r="A614" s="31"/>
      <c r="G614" s="23"/>
      <c r="H614" s="23"/>
      <c r="J614" s="23"/>
      <c r="K614" s="23"/>
      <c r="L614" s="23"/>
      <c r="M614" s="23"/>
      <c r="AC614" s="160"/>
      <c r="AD614" s="23"/>
      <c r="AE614" s="23"/>
      <c r="AI614" s="23"/>
    </row>
    <row r="615" spans="1:35" s="32" customFormat="1" x14ac:dyDescent="0.25">
      <c r="A615" s="31"/>
      <c r="G615" s="23"/>
      <c r="H615" s="23"/>
      <c r="J615" s="23"/>
      <c r="K615" s="23"/>
      <c r="L615" s="23"/>
      <c r="M615" s="23"/>
      <c r="AC615" s="160"/>
      <c r="AD615" s="23"/>
      <c r="AE615" s="23"/>
      <c r="AI615" s="23"/>
    </row>
    <row r="616" spans="1:35" s="32" customFormat="1" x14ac:dyDescent="0.25">
      <c r="A616" s="31"/>
      <c r="G616" s="23"/>
      <c r="H616" s="23"/>
      <c r="J616" s="23"/>
      <c r="K616" s="23"/>
      <c r="L616" s="23"/>
      <c r="M616" s="23"/>
      <c r="AC616" s="160"/>
      <c r="AD616" s="23"/>
      <c r="AE616" s="23"/>
      <c r="AI616" s="23"/>
    </row>
    <row r="617" spans="1:35" s="32" customFormat="1" x14ac:dyDescent="0.25">
      <c r="A617" s="31"/>
      <c r="G617" s="23"/>
      <c r="H617" s="23"/>
      <c r="J617" s="23"/>
      <c r="K617" s="23"/>
      <c r="L617" s="23"/>
      <c r="M617" s="23"/>
      <c r="AC617" s="160"/>
      <c r="AD617" s="23"/>
      <c r="AE617" s="23"/>
      <c r="AI617" s="23"/>
    </row>
    <row r="618" spans="1:35" s="32" customFormat="1" x14ac:dyDescent="0.25">
      <c r="A618" s="31"/>
      <c r="G618" s="23"/>
      <c r="H618" s="23"/>
      <c r="J618" s="23"/>
      <c r="K618" s="23"/>
      <c r="L618" s="23"/>
      <c r="M618" s="23"/>
      <c r="AC618" s="160"/>
      <c r="AD618" s="23"/>
      <c r="AE618" s="23"/>
      <c r="AI618" s="23"/>
    </row>
    <row r="619" spans="1:35" s="32" customFormat="1" x14ac:dyDescent="0.25">
      <c r="A619" s="31"/>
      <c r="G619" s="23"/>
      <c r="H619" s="23"/>
      <c r="J619" s="23"/>
      <c r="K619" s="23"/>
      <c r="L619" s="23"/>
      <c r="M619" s="23"/>
      <c r="AC619" s="160"/>
      <c r="AD619" s="23"/>
      <c r="AE619" s="23"/>
      <c r="AI619" s="23"/>
    </row>
    <row r="620" spans="1:35" s="32" customFormat="1" x14ac:dyDescent="0.25">
      <c r="A620" s="31"/>
      <c r="G620" s="23"/>
      <c r="H620" s="23"/>
      <c r="J620" s="23"/>
      <c r="K620" s="23"/>
      <c r="L620" s="23"/>
      <c r="M620" s="23"/>
      <c r="AC620" s="160"/>
      <c r="AD620" s="23"/>
      <c r="AE620" s="23"/>
      <c r="AI620" s="23"/>
    </row>
    <row r="621" spans="1:35" s="32" customFormat="1" x14ac:dyDescent="0.25">
      <c r="A621" s="31"/>
      <c r="G621" s="23"/>
      <c r="H621" s="23"/>
      <c r="J621" s="23"/>
      <c r="K621" s="23"/>
      <c r="L621" s="23"/>
      <c r="M621" s="23"/>
      <c r="AC621" s="160"/>
      <c r="AD621" s="23"/>
      <c r="AE621" s="23"/>
      <c r="AI621" s="23"/>
    </row>
    <row r="622" spans="1:35" s="32" customFormat="1" x14ac:dyDescent="0.25">
      <c r="A622" s="31"/>
      <c r="G622" s="23"/>
      <c r="H622" s="23"/>
      <c r="J622" s="23"/>
      <c r="K622" s="23"/>
      <c r="L622" s="23"/>
      <c r="M622" s="23"/>
      <c r="AC622" s="160"/>
      <c r="AD622" s="23"/>
      <c r="AE622" s="23"/>
      <c r="AI622" s="23"/>
    </row>
    <row r="623" spans="1:35" s="32" customFormat="1" x14ac:dyDescent="0.25">
      <c r="A623" s="31"/>
      <c r="G623" s="23"/>
      <c r="H623" s="23"/>
      <c r="J623" s="23"/>
      <c r="K623" s="23"/>
      <c r="L623" s="23"/>
      <c r="M623" s="23"/>
      <c r="AC623" s="160"/>
      <c r="AD623" s="23"/>
      <c r="AE623" s="23"/>
      <c r="AI623" s="23"/>
    </row>
    <row r="624" spans="1:35" s="32" customFormat="1" x14ac:dyDescent="0.25">
      <c r="A624" s="31"/>
      <c r="G624" s="23"/>
      <c r="H624" s="23"/>
      <c r="J624" s="23"/>
      <c r="K624" s="23"/>
      <c r="L624" s="23"/>
      <c r="M624" s="23"/>
      <c r="AC624" s="160"/>
      <c r="AD624" s="23"/>
      <c r="AE624" s="23"/>
      <c r="AI624" s="23"/>
    </row>
    <row r="625" spans="1:35" s="32" customFormat="1" x14ac:dyDescent="0.25">
      <c r="A625" s="31"/>
      <c r="G625" s="23"/>
      <c r="H625" s="23"/>
      <c r="J625" s="23"/>
      <c r="K625" s="23"/>
      <c r="L625" s="23"/>
      <c r="M625" s="23"/>
      <c r="AC625" s="160"/>
      <c r="AD625" s="23"/>
      <c r="AE625" s="23"/>
      <c r="AI625" s="23"/>
    </row>
    <row r="626" spans="1:35" s="32" customFormat="1" x14ac:dyDescent="0.25">
      <c r="A626" s="31"/>
      <c r="G626" s="23"/>
      <c r="H626" s="23"/>
      <c r="J626" s="23"/>
      <c r="K626" s="23"/>
      <c r="L626" s="23"/>
      <c r="M626" s="23"/>
      <c r="AC626" s="160"/>
      <c r="AD626" s="23"/>
      <c r="AE626" s="23"/>
      <c r="AI626" s="23"/>
    </row>
    <row r="627" spans="1:35" s="32" customFormat="1" x14ac:dyDescent="0.25">
      <c r="A627" s="31"/>
      <c r="G627" s="23"/>
      <c r="H627" s="23"/>
      <c r="J627" s="23"/>
      <c r="K627" s="23"/>
      <c r="L627" s="23"/>
      <c r="M627" s="23"/>
      <c r="AC627" s="160"/>
      <c r="AD627" s="23"/>
      <c r="AE627" s="23"/>
      <c r="AI627" s="23"/>
    </row>
    <row r="628" spans="1:35" s="32" customFormat="1" x14ac:dyDescent="0.25">
      <c r="A628" s="31"/>
      <c r="G628" s="23"/>
      <c r="H628" s="23"/>
      <c r="J628" s="23"/>
      <c r="K628" s="23"/>
      <c r="L628" s="23"/>
      <c r="M628" s="23"/>
      <c r="AC628" s="160"/>
      <c r="AD628" s="23"/>
      <c r="AE628" s="23"/>
      <c r="AI628" s="23"/>
    </row>
    <row r="629" spans="1:35" s="32" customFormat="1" x14ac:dyDescent="0.25">
      <c r="A629" s="31"/>
      <c r="G629" s="23"/>
      <c r="H629" s="23"/>
      <c r="J629" s="23"/>
      <c r="K629" s="23"/>
      <c r="L629" s="23"/>
      <c r="M629" s="23"/>
      <c r="AC629" s="160"/>
      <c r="AD629" s="23"/>
      <c r="AE629" s="23"/>
      <c r="AI629" s="23"/>
    </row>
    <row r="630" spans="1:35" s="32" customFormat="1" x14ac:dyDescent="0.25">
      <c r="A630" s="31"/>
      <c r="G630" s="23"/>
      <c r="H630" s="23"/>
      <c r="J630" s="23"/>
      <c r="K630" s="23"/>
      <c r="L630" s="23"/>
      <c r="M630" s="23"/>
      <c r="AC630" s="160"/>
      <c r="AD630" s="23"/>
      <c r="AE630" s="23"/>
      <c r="AI630" s="23"/>
    </row>
    <row r="631" spans="1:35" s="32" customFormat="1" x14ac:dyDescent="0.25">
      <c r="A631" s="31"/>
      <c r="G631" s="23"/>
      <c r="H631" s="23"/>
      <c r="J631" s="23"/>
      <c r="K631" s="23"/>
      <c r="L631" s="23"/>
      <c r="M631" s="23"/>
      <c r="AC631" s="160"/>
      <c r="AD631" s="23"/>
      <c r="AE631" s="23"/>
      <c r="AI631" s="23"/>
    </row>
    <row r="632" spans="1:35" s="32" customFormat="1" x14ac:dyDescent="0.25">
      <c r="A632" s="31"/>
      <c r="G632" s="23"/>
      <c r="H632" s="23"/>
      <c r="J632" s="23"/>
      <c r="K632" s="23"/>
      <c r="L632" s="23"/>
      <c r="M632" s="23"/>
      <c r="AC632" s="160"/>
      <c r="AD632" s="23"/>
      <c r="AE632" s="23"/>
      <c r="AI632" s="23"/>
    </row>
    <row r="633" spans="1:35" s="32" customFormat="1" x14ac:dyDescent="0.25">
      <c r="A633" s="31"/>
      <c r="G633" s="23"/>
      <c r="H633" s="23"/>
      <c r="J633" s="23"/>
      <c r="K633" s="23"/>
      <c r="L633" s="23"/>
      <c r="M633" s="23"/>
      <c r="AC633" s="160"/>
      <c r="AD633" s="23"/>
      <c r="AE633" s="23"/>
      <c r="AI633" s="23"/>
    </row>
    <row r="634" spans="1:35" s="32" customFormat="1" x14ac:dyDescent="0.25">
      <c r="A634" s="31"/>
      <c r="G634" s="23"/>
      <c r="H634" s="23"/>
      <c r="J634" s="23"/>
      <c r="K634" s="23"/>
      <c r="L634" s="23"/>
      <c r="M634" s="23"/>
      <c r="AC634" s="160"/>
      <c r="AD634" s="23"/>
      <c r="AE634" s="23"/>
      <c r="AI634" s="23"/>
    </row>
    <row r="635" spans="1:35" s="32" customFormat="1" x14ac:dyDescent="0.25">
      <c r="A635" s="31"/>
      <c r="G635" s="23"/>
      <c r="H635" s="23"/>
      <c r="J635" s="23"/>
      <c r="K635" s="23"/>
      <c r="L635" s="23"/>
      <c r="M635" s="23"/>
      <c r="AC635" s="160"/>
      <c r="AD635" s="23"/>
      <c r="AE635" s="23"/>
      <c r="AI635" s="23"/>
    </row>
    <row r="636" spans="1:35" s="32" customFormat="1" x14ac:dyDescent="0.25">
      <c r="A636" s="31"/>
      <c r="G636" s="23"/>
      <c r="H636" s="23"/>
      <c r="J636" s="23"/>
      <c r="K636" s="23"/>
      <c r="L636" s="23"/>
      <c r="M636" s="23"/>
      <c r="AC636" s="160"/>
      <c r="AD636" s="23"/>
      <c r="AE636" s="23"/>
      <c r="AI636" s="23"/>
    </row>
    <row r="637" spans="1:35" s="32" customFormat="1" x14ac:dyDescent="0.25">
      <c r="A637" s="31"/>
      <c r="G637" s="23"/>
      <c r="H637" s="23"/>
      <c r="J637" s="23"/>
      <c r="K637" s="23"/>
      <c r="L637" s="23"/>
      <c r="M637" s="23"/>
      <c r="AC637" s="160"/>
      <c r="AD637" s="23"/>
      <c r="AE637" s="23"/>
      <c r="AI637" s="23"/>
    </row>
    <row r="638" spans="1:35" s="32" customFormat="1" x14ac:dyDescent="0.25">
      <c r="A638" s="31"/>
      <c r="G638" s="23"/>
      <c r="H638" s="23"/>
      <c r="J638" s="23"/>
      <c r="K638" s="23"/>
      <c r="L638" s="23"/>
      <c r="M638" s="23"/>
      <c r="AC638" s="160"/>
      <c r="AD638" s="23"/>
      <c r="AE638" s="23"/>
      <c r="AI638" s="23"/>
    </row>
    <row r="639" spans="1:35" s="32" customFormat="1" x14ac:dyDescent="0.25">
      <c r="A639" s="31"/>
      <c r="G639" s="23"/>
      <c r="H639" s="23"/>
      <c r="J639" s="23"/>
      <c r="K639" s="23"/>
      <c r="L639" s="23"/>
      <c r="M639" s="23"/>
      <c r="AC639" s="160"/>
      <c r="AD639" s="23"/>
      <c r="AE639" s="23"/>
      <c r="AI639" s="23"/>
    </row>
    <row r="640" spans="1:35" s="32" customFormat="1" x14ac:dyDescent="0.25">
      <c r="A640" s="31"/>
      <c r="G640" s="23"/>
      <c r="H640" s="23"/>
      <c r="J640" s="23"/>
      <c r="K640" s="23"/>
      <c r="L640" s="23"/>
      <c r="M640" s="23"/>
      <c r="AC640" s="160"/>
      <c r="AD640" s="23"/>
      <c r="AE640" s="23"/>
      <c r="AI640" s="23"/>
    </row>
    <row r="641" spans="1:35" s="32" customFormat="1" x14ac:dyDescent="0.25">
      <c r="A641" s="31"/>
      <c r="G641" s="23"/>
      <c r="H641" s="23"/>
      <c r="J641" s="23"/>
      <c r="K641" s="23"/>
      <c r="L641" s="23"/>
      <c r="M641" s="23"/>
      <c r="AC641" s="160"/>
      <c r="AD641" s="23"/>
      <c r="AE641" s="23"/>
      <c r="AI641" s="23"/>
    </row>
    <row r="642" spans="1:35" s="32" customFormat="1" x14ac:dyDescent="0.25">
      <c r="A642" s="31"/>
      <c r="G642" s="23"/>
      <c r="H642" s="23"/>
      <c r="J642" s="23"/>
      <c r="K642" s="23"/>
      <c r="L642" s="23"/>
      <c r="M642" s="23"/>
      <c r="AC642" s="160"/>
      <c r="AD642" s="23"/>
      <c r="AE642" s="23"/>
      <c r="AI642" s="23"/>
    </row>
    <row r="643" spans="1:35" s="32" customFormat="1" x14ac:dyDescent="0.25">
      <c r="A643" s="31"/>
      <c r="G643" s="23"/>
      <c r="H643" s="23"/>
      <c r="J643" s="23"/>
      <c r="K643" s="23"/>
      <c r="L643" s="23"/>
      <c r="M643" s="23"/>
      <c r="AC643" s="160"/>
      <c r="AD643" s="23"/>
      <c r="AE643" s="23"/>
      <c r="AI643" s="23"/>
    </row>
    <row r="644" spans="1:35" s="32" customFormat="1" x14ac:dyDescent="0.25">
      <c r="A644" s="31"/>
      <c r="G644" s="23"/>
      <c r="H644" s="23"/>
      <c r="J644" s="23"/>
      <c r="K644" s="23"/>
      <c r="L644" s="23"/>
      <c r="M644" s="23"/>
      <c r="AC644" s="160"/>
      <c r="AD644" s="23"/>
      <c r="AE644" s="23"/>
      <c r="AI644" s="23"/>
    </row>
    <row r="645" spans="1:35" s="32" customFormat="1" x14ac:dyDescent="0.25">
      <c r="A645" s="31"/>
      <c r="G645" s="23"/>
      <c r="H645" s="23"/>
      <c r="J645" s="23"/>
      <c r="K645" s="23"/>
      <c r="L645" s="23"/>
      <c r="M645" s="23"/>
      <c r="AC645" s="160"/>
      <c r="AD645" s="23"/>
      <c r="AE645" s="23"/>
      <c r="AI645" s="23"/>
    </row>
    <row r="646" spans="1:35" s="32" customFormat="1" x14ac:dyDescent="0.25">
      <c r="A646" s="31"/>
      <c r="G646" s="23"/>
      <c r="H646" s="23"/>
      <c r="J646" s="23"/>
      <c r="K646" s="23"/>
      <c r="L646" s="23"/>
      <c r="M646" s="23"/>
      <c r="AC646" s="160"/>
      <c r="AD646" s="23"/>
      <c r="AE646" s="23"/>
      <c r="AI646" s="23"/>
    </row>
    <row r="647" spans="1:35" s="32" customFormat="1" x14ac:dyDescent="0.25">
      <c r="A647" s="31"/>
      <c r="G647" s="23"/>
      <c r="H647" s="23"/>
      <c r="J647" s="23"/>
      <c r="K647" s="23"/>
      <c r="L647" s="23"/>
      <c r="M647" s="23"/>
      <c r="AC647" s="160"/>
      <c r="AD647" s="23"/>
      <c r="AE647" s="23"/>
      <c r="AI647" s="23"/>
    </row>
    <row r="648" spans="1:35" s="32" customFormat="1" x14ac:dyDescent="0.25">
      <c r="A648" s="31"/>
      <c r="G648" s="23"/>
      <c r="H648" s="23"/>
      <c r="J648" s="23"/>
      <c r="K648" s="23"/>
      <c r="L648" s="23"/>
      <c r="M648" s="23"/>
      <c r="AC648" s="160"/>
      <c r="AD648" s="23"/>
      <c r="AE648" s="23"/>
      <c r="AI648" s="23"/>
    </row>
    <row r="649" spans="1:35" s="32" customFormat="1" x14ac:dyDescent="0.25">
      <c r="A649" s="31"/>
      <c r="G649" s="23"/>
      <c r="H649" s="23"/>
      <c r="J649" s="23"/>
      <c r="K649" s="23"/>
      <c r="L649" s="23"/>
      <c r="M649" s="23"/>
      <c r="AC649" s="160"/>
      <c r="AD649" s="23"/>
      <c r="AE649" s="23"/>
      <c r="AI649" s="23"/>
    </row>
    <row r="650" spans="1:35" s="32" customFormat="1" x14ac:dyDescent="0.25">
      <c r="A650" s="31"/>
      <c r="G650" s="23"/>
      <c r="H650" s="23"/>
      <c r="J650" s="23"/>
      <c r="K650" s="23"/>
      <c r="L650" s="23"/>
      <c r="M650" s="23"/>
      <c r="AC650" s="160"/>
      <c r="AD650" s="23"/>
      <c r="AE650" s="23"/>
      <c r="AI650" s="23"/>
    </row>
    <row r="651" spans="1:35" s="32" customFormat="1" x14ac:dyDescent="0.25">
      <c r="A651" s="31"/>
      <c r="G651" s="23"/>
      <c r="H651" s="23"/>
      <c r="J651" s="23"/>
      <c r="K651" s="23"/>
      <c r="L651" s="23"/>
      <c r="M651" s="23"/>
      <c r="AC651" s="160"/>
      <c r="AD651" s="23"/>
      <c r="AE651" s="23"/>
      <c r="AI651" s="23"/>
    </row>
    <row r="652" spans="1:35" s="32" customFormat="1" x14ac:dyDescent="0.25">
      <c r="A652" s="31"/>
      <c r="G652" s="23"/>
      <c r="H652" s="23"/>
      <c r="J652" s="23"/>
      <c r="K652" s="23"/>
      <c r="L652" s="23"/>
      <c r="M652" s="23"/>
      <c r="AC652" s="160"/>
      <c r="AD652" s="23"/>
      <c r="AE652" s="23"/>
      <c r="AI652" s="23"/>
    </row>
    <row r="653" spans="1:35" s="32" customFormat="1" x14ac:dyDescent="0.25">
      <c r="A653" s="31"/>
      <c r="G653" s="23"/>
      <c r="H653" s="23"/>
      <c r="J653" s="23"/>
      <c r="K653" s="23"/>
      <c r="L653" s="23"/>
      <c r="M653" s="23"/>
      <c r="AC653" s="160"/>
      <c r="AD653" s="23"/>
      <c r="AE653" s="23"/>
      <c r="AI653" s="23"/>
    </row>
    <row r="654" spans="1:35" s="32" customFormat="1" x14ac:dyDescent="0.25">
      <c r="A654" s="31"/>
      <c r="G654" s="23"/>
      <c r="H654" s="23"/>
      <c r="J654" s="23"/>
      <c r="K654" s="23"/>
      <c r="L654" s="23"/>
      <c r="M654" s="23"/>
      <c r="AC654" s="160"/>
      <c r="AD654" s="23"/>
      <c r="AE654" s="23"/>
      <c r="AI654" s="23"/>
    </row>
    <row r="655" spans="1:35" s="32" customFormat="1" x14ac:dyDescent="0.25">
      <c r="A655" s="31"/>
      <c r="G655" s="23"/>
      <c r="H655" s="23"/>
      <c r="J655" s="23"/>
      <c r="K655" s="23"/>
      <c r="L655" s="23"/>
      <c r="M655" s="23"/>
      <c r="AC655" s="160"/>
      <c r="AD655" s="23"/>
      <c r="AE655" s="23"/>
      <c r="AI655" s="23"/>
    </row>
    <row r="656" spans="1:35" s="32" customFormat="1" x14ac:dyDescent="0.25">
      <c r="A656" s="31"/>
      <c r="G656" s="23"/>
      <c r="H656" s="23"/>
      <c r="J656" s="23"/>
      <c r="K656" s="23"/>
      <c r="L656" s="23"/>
      <c r="M656" s="23"/>
      <c r="AC656" s="160"/>
      <c r="AD656" s="23"/>
      <c r="AE656" s="23"/>
      <c r="AI656" s="23"/>
    </row>
    <row r="657" spans="1:35" s="32" customFormat="1" x14ac:dyDescent="0.25">
      <c r="A657" s="31"/>
      <c r="G657" s="23"/>
      <c r="H657" s="23"/>
      <c r="J657" s="23"/>
      <c r="K657" s="23"/>
      <c r="L657" s="23"/>
      <c r="M657" s="23"/>
      <c r="AC657" s="160"/>
      <c r="AD657" s="23"/>
      <c r="AE657" s="23"/>
      <c r="AI657" s="23"/>
    </row>
    <row r="658" spans="1:35" s="32" customFormat="1" x14ac:dyDescent="0.25">
      <c r="A658" s="31"/>
      <c r="G658" s="23"/>
      <c r="H658" s="23"/>
      <c r="J658" s="23"/>
      <c r="K658" s="23"/>
      <c r="L658" s="23"/>
      <c r="M658" s="23"/>
      <c r="AC658" s="160"/>
      <c r="AD658" s="23"/>
      <c r="AE658" s="23"/>
      <c r="AI658" s="23"/>
    </row>
    <row r="659" spans="1:35" s="32" customFormat="1" x14ac:dyDescent="0.25">
      <c r="A659" s="31"/>
      <c r="G659" s="23"/>
      <c r="H659" s="23"/>
      <c r="J659" s="23"/>
      <c r="K659" s="23"/>
      <c r="L659" s="23"/>
      <c r="M659" s="23"/>
      <c r="AC659" s="160"/>
      <c r="AD659" s="23"/>
      <c r="AE659" s="23"/>
      <c r="AI659" s="23"/>
    </row>
    <row r="660" spans="1:35" s="32" customFormat="1" x14ac:dyDescent="0.25">
      <c r="A660" s="31"/>
      <c r="G660" s="23"/>
      <c r="H660" s="23"/>
      <c r="J660" s="23"/>
      <c r="K660" s="23"/>
      <c r="L660" s="23"/>
      <c r="M660" s="23"/>
      <c r="AC660" s="160"/>
      <c r="AD660" s="23"/>
      <c r="AE660" s="23"/>
      <c r="AI660" s="23"/>
    </row>
    <row r="661" spans="1:35" s="32" customFormat="1" x14ac:dyDescent="0.25">
      <c r="A661" s="31"/>
      <c r="G661" s="23"/>
      <c r="H661" s="23"/>
      <c r="J661" s="23"/>
      <c r="K661" s="23"/>
      <c r="L661" s="23"/>
      <c r="M661" s="23"/>
      <c r="AC661" s="160"/>
      <c r="AD661" s="23"/>
      <c r="AE661" s="23"/>
      <c r="AI661" s="23"/>
    </row>
    <row r="662" spans="1:35" s="32" customFormat="1" x14ac:dyDescent="0.25">
      <c r="A662" s="31"/>
      <c r="G662" s="23"/>
      <c r="H662" s="23"/>
      <c r="J662" s="23"/>
      <c r="K662" s="23"/>
      <c r="L662" s="23"/>
      <c r="M662" s="23"/>
      <c r="AC662" s="160"/>
      <c r="AD662" s="23"/>
      <c r="AE662" s="23"/>
      <c r="AI662" s="23"/>
    </row>
    <row r="663" spans="1:35" s="32" customFormat="1" x14ac:dyDescent="0.25">
      <c r="A663" s="31"/>
      <c r="G663" s="23"/>
      <c r="H663" s="23"/>
      <c r="J663" s="23"/>
      <c r="K663" s="23"/>
      <c r="L663" s="23"/>
      <c r="M663" s="23"/>
      <c r="AC663" s="160"/>
      <c r="AD663" s="23"/>
      <c r="AE663" s="23"/>
      <c r="AI663" s="23"/>
    </row>
    <row r="664" spans="1:35" s="32" customFormat="1" x14ac:dyDescent="0.25">
      <c r="A664" s="31"/>
      <c r="G664" s="23"/>
      <c r="H664" s="23"/>
      <c r="J664" s="23"/>
      <c r="K664" s="23"/>
      <c r="L664" s="23"/>
      <c r="M664" s="23"/>
      <c r="AC664" s="160"/>
      <c r="AD664" s="23"/>
      <c r="AE664" s="23"/>
      <c r="AI664" s="23"/>
    </row>
    <row r="665" spans="1:35" s="32" customFormat="1" x14ac:dyDescent="0.25">
      <c r="A665" s="31"/>
      <c r="G665" s="23"/>
      <c r="H665" s="23"/>
      <c r="J665" s="23"/>
      <c r="K665" s="23"/>
      <c r="L665" s="23"/>
      <c r="M665" s="23"/>
      <c r="AC665" s="160"/>
      <c r="AD665" s="23"/>
      <c r="AE665" s="23"/>
      <c r="AI665" s="23"/>
    </row>
    <row r="666" spans="1:35" s="32" customFormat="1" x14ac:dyDescent="0.25">
      <c r="A666" s="31"/>
      <c r="G666" s="23"/>
      <c r="H666" s="23"/>
      <c r="J666" s="23"/>
      <c r="K666" s="23"/>
      <c r="L666" s="23"/>
      <c r="M666" s="23"/>
      <c r="AC666" s="160"/>
      <c r="AD666" s="23"/>
      <c r="AE666" s="23"/>
      <c r="AI666" s="23"/>
    </row>
    <row r="667" spans="1:35" s="32" customFormat="1" x14ac:dyDescent="0.25">
      <c r="A667" s="31"/>
      <c r="G667" s="23"/>
      <c r="H667" s="23"/>
      <c r="J667" s="23"/>
      <c r="K667" s="23"/>
      <c r="L667" s="23"/>
      <c r="M667" s="23"/>
      <c r="AC667" s="160"/>
      <c r="AD667" s="23"/>
      <c r="AE667" s="23"/>
      <c r="AI667" s="23"/>
    </row>
    <row r="668" spans="1:35" s="32" customFormat="1" x14ac:dyDescent="0.25">
      <c r="A668" s="31"/>
      <c r="G668" s="23"/>
      <c r="H668" s="23"/>
      <c r="J668" s="23"/>
      <c r="K668" s="23"/>
      <c r="L668" s="23"/>
      <c r="M668" s="23"/>
      <c r="AC668" s="160"/>
      <c r="AD668" s="23"/>
      <c r="AE668" s="23"/>
      <c r="AI668" s="23"/>
    </row>
    <row r="669" spans="1:35" s="32" customFormat="1" x14ac:dyDescent="0.25">
      <c r="A669" s="31"/>
      <c r="G669" s="23"/>
      <c r="H669" s="23"/>
      <c r="J669" s="23"/>
      <c r="K669" s="23"/>
      <c r="L669" s="23"/>
      <c r="M669" s="23"/>
      <c r="AC669" s="160"/>
      <c r="AD669" s="23"/>
      <c r="AE669" s="23"/>
      <c r="AI669" s="23"/>
    </row>
    <row r="670" spans="1:35" s="32" customFormat="1" x14ac:dyDescent="0.25">
      <c r="A670" s="31"/>
      <c r="G670" s="23"/>
      <c r="H670" s="23"/>
      <c r="J670" s="23"/>
      <c r="K670" s="23"/>
      <c r="L670" s="23"/>
      <c r="M670" s="23"/>
      <c r="AC670" s="160"/>
      <c r="AD670" s="23"/>
      <c r="AE670" s="23"/>
      <c r="AI670" s="23"/>
    </row>
    <row r="671" spans="1:35" s="32" customFormat="1" x14ac:dyDescent="0.25">
      <c r="A671" s="31"/>
      <c r="G671" s="23"/>
      <c r="H671" s="23"/>
      <c r="J671" s="23"/>
      <c r="K671" s="23"/>
      <c r="L671" s="23"/>
      <c r="M671" s="23"/>
      <c r="AC671" s="160"/>
      <c r="AD671" s="23"/>
      <c r="AE671" s="23"/>
      <c r="AI671" s="23"/>
    </row>
    <row r="672" spans="1:35" s="32" customFormat="1" x14ac:dyDescent="0.25">
      <c r="A672" s="31"/>
      <c r="G672" s="23"/>
      <c r="H672" s="23"/>
      <c r="J672" s="23"/>
      <c r="K672" s="23"/>
      <c r="L672" s="23"/>
      <c r="M672" s="23"/>
      <c r="AC672" s="160"/>
      <c r="AD672" s="23"/>
      <c r="AE672" s="23"/>
      <c r="AI672" s="23"/>
    </row>
    <row r="673" spans="1:35" s="32" customFormat="1" x14ac:dyDescent="0.25">
      <c r="A673" s="31"/>
      <c r="G673" s="23"/>
      <c r="H673" s="23"/>
      <c r="J673" s="23"/>
      <c r="K673" s="23"/>
      <c r="L673" s="23"/>
      <c r="M673" s="23"/>
      <c r="AC673" s="160"/>
      <c r="AD673" s="23"/>
      <c r="AE673" s="23"/>
      <c r="AI673" s="23"/>
    </row>
    <row r="674" spans="1:35" s="32" customFormat="1" x14ac:dyDescent="0.25">
      <c r="A674" s="31"/>
      <c r="G674" s="23"/>
      <c r="H674" s="23"/>
      <c r="J674" s="23"/>
      <c r="K674" s="23"/>
      <c r="L674" s="23"/>
      <c r="M674" s="23"/>
      <c r="AC674" s="160"/>
      <c r="AD674" s="23"/>
      <c r="AE674" s="23"/>
      <c r="AI674" s="23"/>
    </row>
    <row r="675" spans="1:35" s="32" customFormat="1" x14ac:dyDescent="0.25">
      <c r="A675" s="31"/>
      <c r="G675" s="23"/>
      <c r="H675" s="23"/>
      <c r="J675" s="23"/>
      <c r="K675" s="23"/>
      <c r="L675" s="23"/>
      <c r="M675" s="23"/>
      <c r="AC675" s="160"/>
      <c r="AD675" s="23"/>
      <c r="AE675" s="23"/>
      <c r="AI675" s="23"/>
    </row>
    <row r="676" spans="1:35" s="32" customFormat="1" x14ac:dyDescent="0.25">
      <c r="A676" s="31"/>
      <c r="G676" s="23"/>
      <c r="H676" s="23"/>
      <c r="J676" s="23"/>
      <c r="K676" s="23"/>
      <c r="L676" s="23"/>
      <c r="M676" s="23"/>
      <c r="AC676" s="160"/>
      <c r="AD676" s="23"/>
      <c r="AE676" s="23"/>
      <c r="AI676" s="23"/>
    </row>
    <row r="677" spans="1:35" s="32" customFormat="1" x14ac:dyDescent="0.25">
      <c r="A677" s="31"/>
      <c r="G677" s="23"/>
      <c r="H677" s="23"/>
      <c r="J677" s="23"/>
      <c r="K677" s="23"/>
      <c r="L677" s="23"/>
      <c r="M677" s="23"/>
      <c r="AC677" s="160"/>
      <c r="AD677" s="23"/>
      <c r="AE677" s="23"/>
      <c r="AI677" s="23"/>
    </row>
    <row r="678" spans="1:35" s="32" customFormat="1" x14ac:dyDescent="0.25">
      <c r="A678" s="31"/>
      <c r="G678" s="23"/>
      <c r="H678" s="23"/>
      <c r="J678" s="23"/>
      <c r="K678" s="23"/>
      <c r="L678" s="23"/>
      <c r="M678" s="23"/>
      <c r="AC678" s="160"/>
      <c r="AD678" s="23"/>
      <c r="AE678" s="23"/>
      <c r="AI678" s="23"/>
    </row>
    <row r="679" spans="1:35" s="32" customFormat="1" x14ac:dyDescent="0.25">
      <c r="A679" s="31"/>
      <c r="G679" s="23"/>
      <c r="H679" s="23"/>
      <c r="J679" s="23"/>
      <c r="K679" s="23"/>
      <c r="L679" s="23"/>
      <c r="M679" s="23"/>
      <c r="AC679" s="160"/>
      <c r="AD679" s="23"/>
      <c r="AE679" s="23"/>
      <c r="AI679" s="23"/>
    </row>
    <row r="680" spans="1:35" s="32" customFormat="1" x14ac:dyDescent="0.25">
      <c r="A680" s="31"/>
      <c r="G680" s="23"/>
      <c r="H680" s="23"/>
      <c r="J680" s="23"/>
      <c r="K680" s="23"/>
      <c r="L680" s="23"/>
      <c r="M680" s="23"/>
      <c r="AC680" s="160"/>
      <c r="AD680" s="23"/>
      <c r="AE680" s="23"/>
      <c r="AI680" s="23"/>
    </row>
    <row r="681" spans="1:35" s="32" customFormat="1" x14ac:dyDescent="0.25">
      <c r="A681" s="31"/>
      <c r="G681" s="23"/>
      <c r="H681" s="23"/>
      <c r="J681" s="23"/>
      <c r="K681" s="23"/>
      <c r="L681" s="23"/>
      <c r="M681" s="23"/>
      <c r="AC681" s="160"/>
      <c r="AD681" s="23"/>
      <c r="AE681" s="23"/>
      <c r="AI681" s="23"/>
    </row>
    <row r="682" spans="1:35" s="32" customFormat="1" x14ac:dyDescent="0.25">
      <c r="A682" s="31"/>
      <c r="G682" s="23"/>
      <c r="H682" s="23"/>
      <c r="J682" s="23"/>
      <c r="K682" s="23"/>
      <c r="L682" s="23"/>
      <c r="M682" s="23"/>
      <c r="AC682" s="160"/>
      <c r="AD682" s="23"/>
      <c r="AE682" s="23"/>
      <c r="AI682" s="23"/>
    </row>
    <row r="683" spans="1:35" s="32" customFormat="1" x14ac:dyDescent="0.25">
      <c r="A683" s="31"/>
      <c r="G683" s="23"/>
      <c r="H683" s="23"/>
      <c r="J683" s="23"/>
      <c r="K683" s="23"/>
      <c r="L683" s="23"/>
      <c r="M683" s="23"/>
      <c r="AC683" s="160"/>
      <c r="AD683" s="23"/>
      <c r="AE683" s="23"/>
      <c r="AI683" s="23"/>
    </row>
    <row r="684" spans="1:35" s="32" customFormat="1" x14ac:dyDescent="0.25">
      <c r="A684" s="31"/>
      <c r="G684" s="23"/>
      <c r="H684" s="23"/>
      <c r="J684" s="23"/>
      <c r="K684" s="23"/>
      <c r="L684" s="23"/>
      <c r="M684" s="23"/>
      <c r="AC684" s="160"/>
      <c r="AD684" s="23"/>
      <c r="AE684" s="23"/>
      <c r="AI684" s="23"/>
    </row>
    <row r="685" spans="1:35" s="32" customFormat="1" x14ac:dyDescent="0.25">
      <c r="A685" s="31"/>
      <c r="G685" s="23"/>
      <c r="H685" s="23"/>
      <c r="J685" s="23"/>
      <c r="K685" s="23"/>
      <c r="L685" s="23"/>
      <c r="M685" s="23"/>
      <c r="AC685" s="160"/>
      <c r="AD685" s="23"/>
      <c r="AE685" s="23"/>
      <c r="AI685" s="23"/>
    </row>
    <row r="686" spans="1:35" s="32" customFormat="1" x14ac:dyDescent="0.25">
      <c r="A686" s="31"/>
      <c r="G686" s="23"/>
      <c r="H686" s="23"/>
      <c r="J686" s="23"/>
      <c r="K686" s="23"/>
      <c r="L686" s="23"/>
      <c r="M686" s="23"/>
      <c r="AC686" s="160"/>
      <c r="AD686" s="23"/>
      <c r="AE686" s="23"/>
      <c r="AI686" s="23"/>
    </row>
    <row r="687" spans="1:35" s="32" customFormat="1" x14ac:dyDescent="0.25">
      <c r="A687" s="31"/>
      <c r="G687" s="23"/>
      <c r="H687" s="23"/>
      <c r="J687" s="23"/>
      <c r="K687" s="23"/>
      <c r="L687" s="23"/>
      <c r="M687" s="23"/>
      <c r="AC687" s="160"/>
      <c r="AD687" s="23"/>
      <c r="AE687" s="23"/>
      <c r="AI687" s="23"/>
    </row>
    <row r="688" spans="1:35" s="32" customFormat="1" x14ac:dyDescent="0.25">
      <c r="A688" s="31"/>
      <c r="G688" s="23"/>
      <c r="H688" s="23"/>
      <c r="J688" s="23"/>
      <c r="K688" s="23"/>
      <c r="L688" s="23"/>
      <c r="M688" s="23"/>
      <c r="AC688" s="160"/>
      <c r="AD688" s="23"/>
      <c r="AE688" s="23"/>
      <c r="AI688" s="23"/>
    </row>
    <row r="689" spans="1:35" s="32" customFormat="1" x14ac:dyDescent="0.25">
      <c r="A689" s="31"/>
      <c r="G689" s="23"/>
      <c r="H689" s="23"/>
      <c r="J689" s="23"/>
      <c r="K689" s="23"/>
      <c r="L689" s="23"/>
      <c r="M689" s="23"/>
      <c r="AC689" s="160"/>
      <c r="AD689" s="23"/>
      <c r="AE689" s="23"/>
      <c r="AI689" s="23"/>
    </row>
    <row r="690" spans="1:35" s="32" customFormat="1" x14ac:dyDescent="0.25">
      <c r="A690" s="31"/>
      <c r="G690" s="23"/>
      <c r="H690" s="23"/>
      <c r="J690" s="23"/>
      <c r="K690" s="23"/>
      <c r="L690" s="23"/>
      <c r="M690" s="23"/>
      <c r="AC690" s="160"/>
      <c r="AD690" s="23"/>
      <c r="AE690" s="23"/>
      <c r="AI690" s="23"/>
    </row>
    <row r="691" spans="1:35" s="32" customFormat="1" x14ac:dyDescent="0.25">
      <c r="A691" s="31"/>
      <c r="G691" s="23"/>
      <c r="H691" s="23"/>
      <c r="J691" s="23"/>
      <c r="K691" s="23"/>
      <c r="L691" s="23"/>
      <c r="M691" s="23"/>
      <c r="AC691" s="160"/>
      <c r="AD691" s="23"/>
      <c r="AE691" s="23"/>
      <c r="AI691" s="23"/>
    </row>
    <row r="692" spans="1:35" s="32" customFormat="1" x14ac:dyDescent="0.25">
      <c r="A692" s="31"/>
      <c r="G692" s="23"/>
      <c r="H692" s="23"/>
      <c r="J692" s="23"/>
      <c r="K692" s="23"/>
      <c r="L692" s="23"/>
      <c r="M692" s="23"/>
      <c r="AC692" s="160"/>
      <c r="AD692" s="23"/>
      <c r="AE692" s="23"/>
      <c r="AI692" s="23"/>
    </row>
    <row r="693" spans="1:35" s="32" customFormat="1" x14ac:dyDescent="0.25">
      <c r="A693" s="31"/>
      <c r="G693" s="23"/>
      <c r="H693" s="23"/>
      <c r="J693" s="23"/>
      <c r="K693" s="23"/>
      <c r="L693" s="23"/>
      <c r="M693" s="23"/>
      <c r="AC693" s="160"/>
      <c r="AD693" s="23"/>
      <c r="AE693" s="23"/>
      <c r="AI693" s="23"/>
    </row>
    <row r="694" spans="1:35" s="32" customFormat="1" x14ac:dyDescent="0.25">
      <c r="A694" s="31"/>
      <c r="G694" s="23"/>
      <c r="H694" s="23"/>
      <c r="J694" s="23"/>
      <c r="K694" s="23"/>
      <c r="L694" s="23"/>
      <c r="M694" s="23"/>
      <c r="AC694" s="160"/>
      <c r="AD694" s="23"/>
      <c r="AE694" s="23"/>
      <c r="AI694" s="23"/>
    </row>
    <row r="695" spans="1:35" s="32" customFormat="1" x14ac:dyDescent="0.25">
      <c r="A695" s="31"/>
      <c r="G695" s="23"/>
      <c r="H695" s="23"/>
      <c r="J695" s="23"/>
      <c r="K695" s="23"/>
      <c r="L695" s="23"/>
      <c r="M695" s="23"/>
      <c r="AC695" s="160"/>
      <c r="AD695" s="23"/>
      <c r="AE695" s="23"/>
      <c r="AI695" s="23"/>
    </row>
    <row r="696" spans="1:35" s="32" customFormat="1" x14ac:dyDescent="0.25">
      <c r="A696" s="31"/>
      <c r="G696" s="23"/>
      <c r="H696" s="23"/>
      <c r="J696" s="23"/>
      <c r="K696" s="23"/>
      <c r="L696" s="23"/>
      <c r="M696" s="23"/>
      <c r="AC696" s="160"/>
      <c r="AD696" s="23"/>
      <c r="AE696" s="23"/>
      <c r="AI696" s="23"/>
    </row>
    <row r="697" spans="1:35" s="32" customFormat="1" x14ac:dyDescent="0.25">
      <c r="A697" s="31"/>
      <c r="G697" s="23"/>
      <c r="H697" s="23"/>
      <c r="J697" s="23"/>
      <c r="K697" s="23"/>
      <c r="L697" s="23"/>
      <c r="M697" s="23"/>
      <c r="AC697" s="160"/>
      <c r="AD697" s="23"/>
      <c r="AE697" s="23"/>
      <c r="AI697" s="23"/>
    </row>
    <row r="698" spans="1:35" s="32" customFormat="1" x14ac:dyDescent="0.25">
      <c r="A698" s="31"/>
      <c r="G698" s="23"/>
      <c r="H698" s="23"/>
      <c r="J698" s="23"/>
      <c r="K698" s="23"/>
      <c r="L698" s="23"/>
      <c r="M698" s="23"/>
      <c r="AC698" s="160"/>
      <c r="AD698" s="23"/>
      <c r="AE698" s="23"/>
      <c r="AI698" s="23"/>
    </row>
    <row r="699" spans="1:35" s="32" customFormat="1" x14ac:dyDescent="0.25">
      <c r="A699" s="31"/>
      <c r="G699" s="23"/>
      <c r="H699" s="23"/>
      <c r="J699" s="23"/>
      <c r="K699" s="23"/>
      <c r="L699" s="23"/>
      <c r="M699" s="23"/>
      <c r="AC699" s="160"/>
      <c r="AD699" s="23"/>
      <c r="AE699" s="23"/>
      <c r="AI699" s="23"/>
    </row>
    <row r="700" spans="1:35" s="32" customFormat="1" x14ac:dyDescent="0.25">
      <c r="A700" s="31"/>
      <c r="G700" s="23"/>
      <c r="H700" s="23"/>
      <c r="J700" s="23"/>
      <c r="K700" s="23"/>
      <c r="L700" s="23"/>
      <c r="M700" s="23"/>
      <c r="AC700" s="160"/>
      <c r="AD700" s="23"/>
      <c r="AE700" s="23"/>
      <c r="AI700" s="23"/>
    </row>
    <row r="701" spans="1:35" s="32" customFormat="1" x14ac:dyDescent="0.25">
      <c r="A701" s="31"/>
      <c r="G701" s="23"/>
      <c r="H701" s="23"/>
      <c r="J701" s="23"/>
      <c r="K701" s="23"/>
      <c r="L701" s="23"/>
      <c r="M701" s="23"/>
      <c r="AC701" s="160"/>
      <c r="AD701" s="23"/>
      <c r="AE701" s="23"/>
      <c r="AI701" s="23"/>
    </row>
    <row r="702" spans="1:35" s="32" customFormat="1" x14ac:dyDescent="0.25">
      <c r="A702" s="31"/>
      <c r="G702" s="23"/>
      <c r="H702" s="23"/>
      <c r="J702" s="23"/>
      <c r="K702" s="23"/>
      <c r="L702" s="23"/>
      <c r="M702" s="23"/>
      <c r="AC702" s="160"/>
      <c r="AD702" s="23"/>
      <c r="AE702" s="23"/>
      <c r="AI702" s="23"/>
    </row>
    <row r="703" spans="1:35" s="32" customFormat="1" x14ac:dyDescent="0.25">
      <c r="A703" s="31"/>
      <c r="G703" s="23"/>
      <c r="H703" s="23"/>
      <c r="J703" s="23"/>
      <c r="K703" s="23"/>
      <c r="L703" s="23"/>
      <c r="M703" s="23"/>
      <c r="AC703" s="160"/>
      <c r="AD703" s="23"/>
      <c r="AE703" s="23"/>
      <c r="AI703" s="23"/>
    </row>
    <row r="704" spans="1:35" s="32" customFormat="1" x14ac:dyDescent="0.25">
      <c r="A704" s="31"/>
      <c r="G704" s="23"/>
      <c r="H704" s="23"/>
      <c r="J704" s="23"/>
      <c r="K704" s="23"/>
      <c r="L704" s="23"/>
      <c r="M704" s="23"/>
      <c r="AC704" s="160"/>
      <c r="AD704" s="23"/>
      <c r="AE704" s="23"/>
      <c r="AI704" s="23"/>
    </row>
    <row r="705" spans="1:35" s="32" customFormat="1" x14ac:dyDescent="0.25">
      <c r="A705" s="31"/>
      <c r="G705" s="23"/>
      <c r="H705" s="23"/>
      <c r="J705" s="23"/>
      <c r="K705" s="23"/>
      <c r="L705" s="23"/>
      <c r="M705" s="23"/>
      <c r="AC705" s="160"/>
      <c r="AD705" s="23"/>
      <c r="AE705" s="23"/>
      <c r="AI705" s="23"/>
    </row>
    <row r="706" spans="1:35" s="32" customFormat="1" x14ac:dyDescent="0.25">
      <c r="A706" s="31"/>
      <c r="G706" s="23"/>
      <c r="H706" s="23"/>
      <c r="J706" s="23"/>
      <c r="K706" s="23"/>
      <c r="L706" s="23"/>
      <c r="M706" s="23"/>
      <c r="AC706" s="160"/>
      <c r="AD706" s="23"/>
      <c r="AE706" s="23"/>
      <c r="AI706" s="23"/>
    </row>
    <row r="707" spans="1:35" s="32" customFormat="1" x14ac:dyDescent="0.25">
      <c r="A707" s="31"/>
      <c r="G707" s="23"/>
      <c r="H707" s="23"/>
      <c r="J707" s="23"/>
      <c r="K707" s="23"/>
      <c r="L707" s="23"/>
      <c r="M707" s="23"/>
      <c r="AC707" s="160"/>
      <c r="AD707" s="23"/>
      <c r="AE707" s="23"/>
      <c r="AI707" s="23"/>
    </row>
    <row r="708" spans="1:35" s="32" customFormat="1" x14ac:dyDescent="0.25">
      <c r="A708" s="31"/>
      <c r="G708" s="23"/>
      <c r="H708" s="23"/>
      <c r="J708" s="23"/>
      <c r="K708" s="23"/>
      <c r="L708" s="23"/>
      <c r="M708" s="23"/>
      <c r="AC708" s="160"/>
      <c r="AD708" s="23"/>
      <c r="AE708" s="23"/>
      <c r="AI708" s="23"/>
    </row>
    <row r="709" spans="1:35" s="32" customFormat="1" x14ac:dyDescent="0.25">
      <c r="A709" s="31"/>
      <c r="G709" s="23"/>
      <c r="H709" s="23"/>
      <c r="J709" s="23"/>
      <c r="K709" s="23"/>
      <c r="L709" s="23"/>
      <c r="M709" s="23"/>
      <c r="AC709" s="160"/>
      <c r="AD709" s="23"/>
      <c r="AE709" s="23"/>
      <c r="AI709" s="23"/>
    </row>
    <row r="710" spans="1:35" s="32" customFormat="1" x14ac:dyDescent="0.25">
      <c r="A710" s="31"/>
      <c r="G710" s="23"/>
      <c r="H710" s="23"/>
      <c r="J710" s="23"/>
      <c r="K710" s="23"/>
      <c r="L710" s="23"/>
      <c r="M710" s="23"/>
      <c r="AC710" s="160"/>
      <c r="AD710" s="23"/>
      <c r="AE710" s="23"/>
      <c r="AI710" s="23"/>
    </row>
    <row r="711" spans="1:35" s="32" customFormat="1" x14ac:dyDescent="0.25">
      <c r="A711" s="31"/>
      <c r="G711" s="23"/>
      <c r="H711" s="23"/>
      <c r="J711" s="23"/>
      <c r="K711" s="23"/>
      <c r="L711" s="23"/>
      <c r="M711" s="23"/>
      <c r="AB711" s="29"/>
      <c r="AC711" s="160"/>
      <c r="AD711" s="23"/>
      <c r="AE711" s="23"/>
      <c r="AI711" s="23"/>
    </row>
    <row r="712" spans="1:35" s="32" customFormat="1" x14ac:dyDescent="0.25">
      <c r="A712" s="31"/>
      <c r="G712" s="23"/>
      <c r="H712" s="23"/>
      <c r="J712" s="23"/>
      <c r="K712" s="23"/>
      <c r="L712" s="23"/>
      <c r="M712" s="23"/>
      <c r="AB712" s="29"/>
      <c r="AC712" s="160"/>
      <c r="AD712" s="23"/>
      <c r="AE712" s="23"/>
      <c r="AI712" s="23"/>
    </row>
    <row r="713" spans="1:35" s="32" customFormat="1" x14ac:dyDescent="0.25">
      <c r="A713" s="31"/>
      <c r="G713" s="23"/>
      <c r="H713" s="23"/>
      <c r="J713" s="23"/>
      <c r="K713" s="23"/>
      <c r="L713" s="23"/>
      <c r="M713" s="23"/>
      <c r="AB713" s="29"/>
      <c r="AC713" s="160"/>
      <c r="AD713" s="23"/>
      <c r="AE713" s="23"/>
      <c r="AI713" s="23"/>
    </row>
    <row r="714" spans="1:35" s="32" customFormat="1" x14ac:dyDescent="0.25">
      <c r="A714" s="31"/>
      <c r="G714" s="23"/>
      <c r="H714" s="23"/>
      <c r="J714" s="23"/>
      <c r="K714" s="23"/>
      <c r="L714" s="23"/>
      <c r="M714" s="23"/>
      <c r="AB714" s="29"/>
      <c r="AC714" s="160"/>
      <c r="AD714" s="23"/>
      <c r="AE714" s="23"/>
      <c r="AI714" s="23"/>
    </row>
    <row r="715" spans="1:35" s="32" customFormat="1" x14ac:dyDescent="0.25">
      <c r="A715" s="31"/>
      <c r="G715" s="23"/>
      <c r="H715" s="23"/>
      <c r="J715" s="23"/>
      <c r="K715" s="23"/>
      <c r="L715" s="23"/>
      <c r="M715" s="23"/>
      <c r="AB715" s="29"/>
      <c r="AC715" s="160"/>
      <c r="AD715" s="23"/>
      <c r="AE715" s="23"/>
      <c r="AI715" s="23"/>
    </row>
  </sheetData>
  <customSheetViews>
    <customSheetView guid="{C6861C9D-2D56-4631-A827-D1AB80B27AC6}" showPageBreaks="1" printArea="1" hiddenRows="1">
      <pane xSplit="4" ySplit="2" topLeftCell="E3" activePane="bottomRight" state="frozen"/>
      <selection pane="bottomRight" activeCell="I32" sqref="I32"/>
      <pageMargins left="0.70866141732283472" right="0.70866141732283472" top="0.51181102362204722" bottom="0.47244094488188981" header="0.31496062992125984" footer="0.31496062992125984"/>
      <pageSetup paperSize="9" scale="45" fitToWidth="0" orientation="landscape" r:id="rId1"/>
    </customSheetView>
  </customSheetViews>
  <mergeCells count="85">
    <mergeCell ref="I4:I80"/>
    <mergeCell ref="W4:W42"/>
    <mergeCell ref="W45:W65"/>
    <mergeCell ref="W68:W71"/>
    <mergeCell ref="W76:W80"/>
    <mergeCell ref="AG4:AG80"/>
    <mergeCell ref="S4:S80"/>
    <mergeCell ref="C46:D46"/>
    <mergeCell ref="C44:D44"/>
    <mergeCell ref="C45:D45"/>
    <mergeCell ref="C67:D67"/>
    <mergeCell ref="C74:D74"/>
    <mergeCell ref="C50:D50"/>
    <mergeCell ref="C51:D51"/>
    <mergeCell ref="J4:J80"/>
    <mergeCell ref="U4:U80"/>
    <mergeCell ref="H4:H80"/>
    <mergeCell ref="B75:D75"/>
    <mergeCell ref="F4:F80"/>
    <mergeCell ref="B80:D80"/>
    <mergeCell ref="C63:D63"/>
    <mergeCell ref="A1:AI1"/>
    <mergeCell ref="C61:D61"/>
    <mergeCell ref="C25:D25"/>
    <mergeCell ref="C19:D19"/>
    <mergeCell ref="C20:D20"/>
    <mergeCell ref="C21:D21"/>
    <mergeCell ref="B22:D22"/>
    <mergeCell ref="A41:A42"/>
    <mergeCell ref="A43:A74"/>
    <mergeCell ref="C73:D73"/>
    <mergeCell ref="C60:D60"/>
    <mergeCell ref="B43:B62"/>
    <mergeCell ref="C31:D31"/>
    <mergeCell ref="C30:D30"/>
    <mergeCell ref="C14:D14"/>
    <mergeCell ref="C15:D15"/>
    <mergeCell ref="A6:A22"/>
    <mergeCell ref="C9:D9"/>
    <mergeCell ref="C10:D10"/>
    <mergeCell ref="C12:D12"/>
    <mergeCell ref="C47:D47"/>
    <mergeCell ref="C28:D28"/>
    <mergeCell ref="C32:D32"/>
    <mergeCell ref="B30:B34"/>
    <mergeCell ref="C43:D43"/>
    <mergeCell ref="C11:D11"/>
    <mergeCell ref="C13:D13"/>
    <mergeCell ref="C16:D16"/>
    <mergeCell ref="C17:D17"/>
    <mergeCell ref="A23:A25"/>
    <mergeCell ref="A26:A40"/>
    <mergeCell ref="C24:D24"/>
    <mergeCell ref="A75:A79"/>
    <mergeCell ref="B78:D78"/>
    <mergeCell ref="B63:B67"/>
    <mergeCell ref="C55:D55"/>
    <mergeCell ref="C56:D56"/>
    <mergeCell ref="C72:D72"/>
    <mergeCell ref="C70:D70"/>
    <mergeCell ref="C71:D71"/>
    <mergeCell ref="C62:D62"/>
    <mergeCell ref="B76:D76"/>
    <mergeCell ref="C52:D52"/>
    <mergeCell ref="C64:D64"/>
    <mergeCell ref="B68:B74"/>
    <mergeCell ref="C66:D66"/>
    <mergeCell ref="C65:D65"/>
    <mergeCell ref="C57:D57"/>
    <mergeCell ref="B95:P95"/>
    <mergeCell ref="Z4:Z80"/>
    <mergeCell ref="AF4:AF80"/>
    <mergeCell ref="C6:D6"/>
    <mergeCell ref="C8:D8"/>
    <mergeCell ref="C7:D7"/>
    <mergeCell ref="B81:D81"/>
    <mergeCell ref="C53:D53"/>
    <mergeCell ref="C54:D54"/>
    <mergeCell ref="C49:D49"/>
    <mergeCell ref="G43:G62"/>
    <mergeCell ref="C18:D18"/>
    <mergeCell ref="B6:B19"/>
    <mergeCell ref="C68:D68"/>
    <mergeCell ref="C69:D69"/>
    <mergeCell ref="C48:D48"/>
  </mergeCells>
  <hyperlinks>
    <hyperlink ref="B84" r:id="rId2" display="https://eur06.safelinks.protection.outlook.com/?url=https%3A%2F%2Fenerginet.dk%2FEl%2FGron-el%2FOprindelsesgarantier%2FOprindelsesgarantier-Gebyrer&amp;data=04%7C01%7Candrea%40aib-net.org%7C2282eca9705e4aabbab708d9b309b0ed%7C68e16cffde8344d48978ee637d1bf30d%7C0%7C0%7C637737677358517480%7CUnknown%7CTWFpbGZsb3d8eyJWIjoiMC4wLjAwMDAiLCJQIjoiV2luMzIiLCJBTiI6Ik1haWwiLCJXVCI6Mn0%3D%7C3000&amp;sdata=1ABpUQ9X7pKh0hcqRd2wuyDo83%2F8H6JXUzI%2Fy8XX6mA%3D&amp;reserved=0"/>
  </hyperlinks>
  <pageMargins left="0.70866141732283472" right="0.70866141732283472" top="0.51181102362204722" bottom="0.47244094488188981" header="0.31496062992125984" footer="0.31496062992125984"/>
  <pageSetup paperSize="9" scale="34" fitToWidth="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 fees 2022</vt:lpstr>
      <vt:lpstr>'IB fees 2022'!Druckbereich</vt:lpstr>
    </vt:vector>
  </TitlesOfParts>
  <Company>Philip Moody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Moody</dc:creator>
  <cp:lastModifiedBy>andrea</cp:lastModifiedBy>
  <cp:lastPrinted>2021-11-28T15:55:13Z</cp:lastPrinted>
  <dcterms:created xsi:type="dcterms:W3CDTF">2009-11-17T11:21:42Z</dcterms:created>
  <dcterms:modified xsi:type="dcterms:W3CDTF">2022-05-06T10:47:31Z</dcterms:modified>
</cp:coreProperties>
</file>